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tables/table2.xml" ContentType="application/vnd.openxmlformats-officedocument.spreadsheetml.table+xml"/>
  <Override PartName="/xl/tables/table3.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202300"/>
  <mc:AlternateContent xmlns:mc="http://schemas.openxmlformats.org/markup-compatibility/2006">
    <mc:Choice Requires="x15">
      <x15ac:absPath xmlns:x15ac="http://schemas.microsoft.com/office/spreadsheetml/2010/11/ac" url="S:\Behörighetsstyrd struktur\Data och statistik\1. Databas\3. Byggbehovsberäkning\2026\"/>
    </mc:Choice>
  </mc:AlternateContent>
  <xr:revisionPtr revIDLastSave="0" documentId="13_ncr:1_{69020B23-9FBD-4309-81D1-8FDEEF764702}" xr6:coauthVersionLast="47" xr6:coauthVersionMax="47" xr10:uidLastSave="{00000000-0000-0000-0000-000000000000}"/>
  <bookViews>
    <workbookView xWindow="-120" yWindow="-120" windowWidth="29040" windowHeight="17640" xr2:uid="{00000000-000D-0000-FFFF-FFFF00000000}"/>
  </bookViews>
  <sheets>
    <sheet name="Beskrivning" sheetId="3" r:id="rId1"/>
    <sheet name="Kommun" sheetId="1" r:id="rId2"/>
    <sheet name="Beräknat under-,överskott" sheetId="9" r:id="rId3"/>
    <sheet name="Län och riket" sheetId="2" r:id="rId4"/>
    <sheet name="Underlag_IB" sheetId="6" state="veryHidden" r:id="rId5"/>
    <sheet name="Pivot_IB" sheetId="8" state="veryHidden" r:id="rId6"/>
  </sheets>
  <definedNames>
    <definedName name="Utsnitt_Kommun">#N/A</definedName>
  </definedNames>
  <calcPr calcId="191029"/>
  <pivotCaches>
    <pivotCache cacheId="5"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7" i="9" l="1"/>
  <c r="G32" i="9"/>
  <c r="J32" i="9"/>
  <c r="B33" i="9"/>
  <c r="F33" i="9"/>
  <c r="F32" i="9"/>
  <c r="L32" i="9"/>
  <c r="J33" i="9"/>
  <c r="K33" i="9"/>
  <c r="R33" i="9"/>
  <c r="K32" i="9"/>
  <c r="I33" i="9"/>
  <c r="L33" i="9"/>
  <c r="T33" i="9"/>
  <c r="I32" i="9"/>
  <c r="D32" i="9"/>
  <c r="S32" i="9"/>
  <c r="N32" i="9"/>
  <c r="U33" i="9"/>
  <c r="U32" i="9"/>
  <c r="P32" i="9"/>
  <c r="C32" i="9"/>
  <c r="D33" i="9"/>
  <c r="M33" i="9"/>
  <c r="O32" i="9"/>
  <c r="R32" i="9"/>
  <c r="G33" i="9"/>
  <c r="H32" i="9"/>
  <c r="C33" i="9"/>
  <c r="B32" i="9"/>
  <c r="N33" i="9"/>
  <c r="E33" i="9"/>
  <c r="Q33" i="9"/>
  <c r="E32" i="9"/>
  <c r="M32" i="9"/>
  <c r="S33" i="9"/>
  <c r="H33" i="9"/>
  <c r="P33" i="9"/>
  <c r="Q32" i="9"/>
  <c r="O33" i="9"/>
  <c r="T32" i="9"/>
  <c r="B34" i="9" l="1"/>
  <c r="C34" i="9" s="1"/>
  <c r="D34" i="9" s="1"/>
  <c r="E34" i="9" s="1"/>
  <c r="F34" i="9" s="1"/>
  <c r="G34" i="9" s="1"/>
  <c r="H34" i="9" s="1"/>
  <c r="I34" i="9" s="1"/>
  <c r="J34" i="9" s="1"/>
  <c r="K34" i="9" s="1"/>
  <c r="L34" i="9" s="1"/>
  <c r="M34" i="9" s="1"/>
  <c r="N34" i="9" s="1"/>
  <c r="O34" i="9" s="1"/>
  <c r="P34" i="9" s="1"/>
  <c r="Q34" i="9" s="1"/>
  <c r="R34" i="9" s="1"/>
  <c r="S34" i="9" s="1"/>
  <c r="T34" i="9" s="1"/>
  <c r="U34" i="9" s="1"/>
</calcChain>
</file>

<file path=xl/sharedStrings.xml><?xml version="1.0" encoding="utf-8"?>
<sst xmlns="http://schemas.openxmlformats.org/spreadsheetml/2006/main" count="1638" uniqueCount="743">
  <si>
    <t>Länskod</t>
  </si>
  <si>
    <t>01</t>
  </si>
  <si>
    <t>03</t>
  </si>
  <si>
    <t>04</t>
  </si>
  <si>
    <t>05</t>
  </si>
  <si>
    <t>06</t>
  </si>
  <si>
    <t>07</t>
  </si>
  <si>
    <t>08</t>
  </si>
  <si>
    <t>09</t>
  </si>
  <si>
    <t>10</t>
  </si>
  <si>
    <t>12</t>
  </si>
  <si>
    <t>13</t>
  </si>
  <si>
    <t>14</t>
  </si>
  <si>
    <t>17</t>
  </si>
  <si>
    <t>18</t>
  </si>
  <si>
    <t>19</t>
  </si>
  <si>
    <t>20</t>
  </si>
  <si>
    <t>21</t>
  </si>
  <si>
    <t>22</t>
  </si>
  <si>
    <t>23</t>
  </si>
  <si>
    <t>24</t>
  </si>
  <si>
    <t>25</t>
  </si>
  <si>
    <t>Län</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</si>
  <si>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</si>
  <si>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</si>
  <si>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</si>
  <si>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</si>
  <si>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</si>
  <si>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</si>
  <si>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</si>
  <si>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</si>
  <si>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</si>
  <si>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</si>
  <si>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</si>
  <si>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</si>
  <si>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</si>
  <si>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</si>
  <si>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</si>
  <si>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</si>
  <si>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</si>
  <si>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Västernorrlands</t>
  </si>
  <si>
    <t>Jämtland</t>
  </si>
  <si>
    <t>Västerbotten</t>
  </si>
  <si>
    <t>Norrbotten</t>
  </si>
  <si>
    <t>Kommunkod</t>
  </si>
  <si>
    <t>0114</t>
  </si>
  <si>
    <t>0115</t>
  </si>
  <si>
    <t>0117</t>
  </si>
  <si>
    <t>0120</t>
  </si>
  <si>
    <t>0123</t>
  </si>
  <si>
    <t>0125</t>
  </si>
  <si>
    <t>0126</t>
  </si>
  <si>
    <t>0127</t>
  </si>
  <si>
    <t>0128</t>
  </si>
  <si>
    <t>0136</t>
  </si>
  <si>
    <t>0138</t>
  </si>
  <si>
    <t>0139</t>
  </si>
  <si>
    <t>0140</t>
  </si>
  <si>
    <t>0160</t>
  </si>
  <si>
    <t>0162</t>
  </si>
  <si>
    <t>0163</t>
  </si>
  <si>
    <t>0180</t>
  </si>
  <si>
    <t>0181</t>
  </si>
  <si>
    <t>0182</t>
  </si>
  <si>
    <t>0183</t>
  </si>
  <si>
    <t>0184</t>
  </si>
  <si>
    <t>0186</t>
  </si>
  <si>
    <t>0187</t>
  </si>
  <si>
    <t>0188</t>
  </si>
  <si>
    <t>0191</t>
  </si>
  <si>
    <t>0192</t>
  </si>
  <si>
    <t>0305</t>
  </si>
  <si>
    <t>0319</t>
  </si>
  <si>
    <t>0330</t>
  </si>
  <si>
    <t>0331</t>
  </si>
  <si>
    <t>0360</t>
  </si>
  <si>
    <t>0380</t>
  </si>
  <si>
    <t>0381</t>
  </si>
  <si>
    <t>0382</t>
  </si>
  <si>
    <t>0428</t>
  </si>
  <si>
    <t>0461</t>
  </si>
  <si>
    <t>0480</t>
  </si>
  <si>
    <t>0481</t>
  </si>
  <si>
    <t>0482</t>
  </si>
  <si>
    <t>0483</t>
  </si>
  <si>
    <t>0484</t>
  </si>
  <si>
    <t>0486</t>
  </si>
  <si>
    <t>0488</t>
  </si>
  <si>
    <t>0509</t>
  </si>
  <si>
    <t>0512</t>
  </si>
  <si>
    <t>0513</t>
  </si>
  <si>
    <t>0560</t>
  </si>
  <si>
    <t>0561</t>
  </si>
  <si>
    <t>0562</t>
  </si>
  <si>
    <t>0563</t>
  </si>
  <si>
    <t>0580</t>
  </si>
  <si>
    <t>0581</t>
  </si>
  <si>
    <t>0582</t>
  </si>
  <si>
    <t>0583</t>
  </si>
  <si>
    <t>0584</t>
  </si>
  <si>
    <t>0586</t>
  </si>
  <si>
    <t>0604</t>
  </si>
  <si>
    <t>0617</t>
  </si>
  <si>
    <t>0642</t>
  </si>
  <si>
    <t>0643</t>
  </si>
  <si>
    <t>0662</t>
  </si>
  <si>
    <t>0665</t>
  </si>
  <si>
    <t>0680</t>
  </si>
  <si>
    <t>0682</t>
  </si>
  <si>
    <t>0683</t>
  </si>
  <si>
    <t>0684</t>
  </si>
  <si>
    <t>0685</t>
  </si>
  <si>
    <t>0686</t>
  </si>
  <si>
    <t>0687</t>
  </si>
  <si>
    <t>0760</t>
  </si>
  <si>
    <t>0761</t>
  </si>
  <si>
    <t>0763</t>
  </si>
  <si>
    <t>0764</t>
  </si>
  <si>
    <t>0765</t>
  </si>
  <si>
    <t>0767</t>
  </si>
  <si>
    <t>0780</t>
  </si>
  <si>
    <t>0781</t>
  </si>
  <si>
    <t>0821</t>
  </si>
  <si>
    <t>0834</t>
  </si>
  <si>
    <t>0840</t>
  </si>
  <si>
    <t>0860</t>
  </si>
  <si>
    <t>0861</t>
  </si>
  <si>
    <t>0862</t>
  </si>
  <si>
    <t>0880</t>
  </si>
  <si>
    <t>0881</t>
  </si>
  <si>
    <t>0882</t>
  </si>
  <si>
    <t>0883</t>
  </si>
  <si>
    <t>0884</t>
  </si>
  <si>
    <t>0885</t>
  </si>
  <si>
    <t>0980</t>
  </si>
  <si>
    <t>1060</t>
  </si>
  <si>
    <t>1080</t>
  </si>
  <si>
    <t>1081</t>
  </si>
  <si>
    <t>1082</t>
  </si>
  <si>
    <t>1083</t>
  </si>
  <si>
    <t>1214</t>
  </si>
  <si>
    <t>1230</t>
  </si>
  <si>
    <t>1231</t>
  </si>
  <si>
    <t>1233</t>
  </si>
  <si>
    <t>1256</t>
  </si>
  <si>
    <t>1257</t>
  </si>
  <si>
    <t>1260</t>
  </si>
  <si>
    <t>1261</t>
  </si>
  <si>
    <t>1262</t>
  </si>
  <si>
    <t>1263</t>
  </si>
  <si>
    <t>1264</t>
  </si>
  <si>
    <t>1265</t>
  </si>
  <si>
    <t>1266</t>
  </si>
  <si>
    <t>1267</t>
  </si>
  <si>
    <t>1270</t>
  </si>
  <si>
    <t>1272</t>
  </si>
  <si>
    <t>1273</t>
  </si>
  <si>
    <t>1275</t>
  </si>
  <si>
    <t>1276</t>
  </si>
  <si>
    <t>1277</t>
  </si>
  <si>
    <t>1278</t>
  </si>
  <si>
    <t>1280</t>
  </si>
  <si>
    <t>1281</t>
  </si>
  <si>
    <t>1282</t>
  </si>
  <si>
    <t>1283</t>
  </si>
  <si>
    <t>1284</t>
  </si>
  <si>
    <t>1285</t>
  </si>
  <si>
    <t>1286</t>
  </si>
  <si>
    <t>1287</t>
  </si>
  <si>
    <t>1290</t>
  </si>
  <si>
    <t>1291</t>
  </si>
  <si>
    <t>1292</t>
  </si>
  <si>
    <t>1293</t>
  </si>
  <si>
    <t>1315</t>
  </si>
  <si>
    <t>1380</t>
  </si>
  <si>
    <t>1381</t>
  </si>
  <si>
    <t>1382</t>
  </si>
  <si>
    <t>1383</t>
  </si>
  <si>
    <t>1384</t>
  </si>
  <si>
    <t>1401</t>
  </si>
  <si>
    <t>1402</t>
  </si>
  <si>
    <t>1407</t>
  </si>
  <si>
    <t>1415</t>
  </si>
  <si>
    <t>1419</t>
  </si>
  <si>
    <t>1421</t>
  </si>
  <si>
    <t>1427</t>
  </si>
  <si>
    <t>1430</t>
  </si>
  <si>
    <t>1435</t>
  </si>
  <si>
    <t>1438</t>
  </si>
  <si>
    <t>1439</t>
  </si>
  <si>
    <t>1440</t>
  </si>
  <si>
    <t>1441</t>
  </si>
  <si>
    <t>1442</t>
  </si>
  <si>
    <t>1443</t>
  </si>
  <si>
    <t>1444</t>
  </si>
  <si>
    <t>1445</t>
  </si>
  <si>
    <t>1446</t>
  </si>
  <si>
    <t>1447</t>
  </si>
  <si>
    <t>1452</t>
  </si>
  <si>
    <t>1460</t>
  </si>
  <si>
    <t>1461</t>
  </si>
  <si>
    <t>1462</t>
  </si>
  <si>
    <t>1463</t>
  </si>
  <si>
    <t>1465</t>
  </si>
  <si>
    <t>1466</t>
  </si>
  <si>
    <t>1470</t>
  </si>
  <si>
    <t>1471</t>
  </si>
  <si>
    <t>1472</t>
  </si>
  <si>
    <t>1473</t>
  </si>
  <si>
    <t>1480</t>
  </si>
  <si>
    <t>1481</t>
  </si>
  <si>
    <t>1482</t>
  </si>
  <si>
    <t>1484</t>
  </si>
  <si>
    <t>1485</t>
  </si>
  <si>
    <t>1486</t>
  </si>
  <si>
    <t>1487</t>
  </si>
  <si>
    <t>1488</t>
  </si>
  <si>
    <t>1489</t>
  </si>
  <si>
    <t>1490</t>
  </si>
  <si>
    <t>1491</t>
  </si>
  <si>
    <t>1492</t>
  </si>
  <si>
    <t>1493</t>
  </si>
  <si>
    <t>1494</t>
  </si>
  <si>
    <t>1495</t>
  </si>
  <si>
    <t>1496</t>
  </si>
  <si>
    <t>1497</t>
  </si>
  <si>
    <t>1498</t>
  </si>
  <si>
    <t>1499</t>
  </si>
  <si>
    <t>1715</t>
  </si>
  <si>
    <t>1730</t>
  </si>
  <si>
    <t>1737</t>
  </si>
  <si>
    <t>1760</t>
  </si>
  <si>
    <t>1761</t>
  </si>
  <si>
    <t>1762</t>
  </si>
  <si>
    <t>1763</t>
  </si>
  <si>
    <t>1764</t>
  </si>
  <si>
    <t>1765</t>
  </si>
  <si>
    <t>1766</t>
  </si>
  <si>
    <t>1780</t>
  </si>
  <si>
    <t>1781</t>
  </si>
  <si>
    <t>1782</t>
  </si>
  <si>
    <t>1783</t>
  </si>
  <si>
    <t>1784</t>
  </si>
  <si>
    <t>1785</t>
  </si>
  <si>
    <t>1814</t>
  </si>
  <si>
    <t>1860</t>
  </si>
  <si>
    <t>1861</t>
  </si>
  <si>
    <t>1862</t>
  </si>
  <si>
    <t>1863</t>
  </si>
  <si>
    <t>1864</t>
  </si>
  <si>
    <t>1880</t>
  </si>
  <si>
    <t>1881</t>
  </si>
  <si>
    <t>1882</t>
  </si>
  <si>
    <t>1883</t>
  </si>
  <si>
    <t>1884</t>
  </si>
  <si>
    <t>1885</t>
  </si>
  <si>
    <t>1904</t>
  </si>
  <si>
    <t>1907</t>
  </si>
  <si>
    <t>1960</t>
  </si>
  <si>
    <t>1961</t>
  </si>
  <si>
    <t>1962</t>
  </si>
  <si>
    <t>1980</t>
  </si>
  <si>
    <t>1981</t>
  </si>
  <si>
    <t>1982</t>
  </si>
  <si>
    <t>1983</t>
  </si>
  <si>
    <t>1984</t>
  </si>
  <si>
    <t>2021</t>
  </si>
  <si>
    <t>2023</t>
  </si>
  <si>
    <t>2026</t>
  </si>
  <si>
    <t>2029</t>
  </si>
  <si>
    <t>2031</t>
  </si>
  <si>
    <t>2034</t>
  </si>
  <si>
    <t>2039</t>
  </si>
  <si>
    <t>2061</t>
  </si>
  <si>
    <t>2062</t>
  </si>
  <si>
    <t>2080</t>
  </si>
  <si>
    <t>2081</t>
  </si>
  <si>
    <t>2082</t>
  </si>
  <si>
    <t>2083</t>
  </si>
  <si>
    <t>2084</t>
  </si>
  <si>
    <t>2085</t>
  </si>
  <si>
    <t>2101</t>
  </si>
  <si>
    <t>2104</t>
  </si>
  <si>
    <t>2121</t>
  </si>
  <si>
    <t>2132</t>
  </si>
  <si>
    <t>2161</t>
  </si>
  <si>
    <t>2180</t>
  </si>
  <si>
    <t>2181</t>
  </si>
  <si>
    <t>2182</t>
  </si>
  <si>
    <t>2183</t>
  </si>
  <si>
    <t>2184</t>
  </si>
  <si>
    <t>2260</t>
  </si>
  <si>
    <t>2262</t>
  </si>
  <si>
    <t>2280</t>
  </si>
  <si>
    <t>2281</t>
  </si>
  <si>
    <t>2282</t>
  </si>
  <si>
    <t>2283</t>
  </si>
  <si>
    <t>2284</t>
  </si>
  <si>
    <t>2303</t>
  </si>
  <si>
    <t>2305</t>
  </si>
  <si>
    <t>2309</t>
  </si>
  <si>
    <t>2313</t>
  </si>
  <si>
    <t>2321</t>
  </si>
  <si>
    <t>2326</t>
  </si>
  <si>
    <t>2361</t>
  </si>
  <si>
    <t>2380</t>
  </si>
  <si>
    <t>2401</t>
  </si>
  <si>
    <t>2403</t>
  </si>
  <si>
    <t>2404</t>
  </si>
  <si>
    <t>2409</t>
  </si>
  <si>
    <t>2417</t>
  </si>
  <si>
    <t>2418</t>
  </si>
  <si>
    <t>2421</t>
  </si>
  <si>
    <t>2422</t>
  </si>
  <si>
    <t>2425</t>
  </si>
  <si>
    <t>2460</t>
  </si>
  <si>
    <t>2462</t>
  </si>
  <si>
    <t>2463</t>
  </si>
  <si>
    <t>2480</t>
  </si>
  <si>
    <t>2481</t>
  </si>
  <si>
    <t>2482</t>
  </si>
  <si>
    <t>2505</t>
  </si>
  <si>
    <t>2506</t>
  </si>
  <si>
    <t>2510</t>
  </si>
  <si>
    <t>2513</t>
  </si>
  <si>
    <t>2514</t>
  </si>
  <si>
    <t>2518</t>
  </si>
  <si>
    <t>2521</t>
  </si>
  <si>
    <t>2523</t>
  </si>
  <si>
    <t>2560</t>
  </si>
  <si>
    <t>2580</t>
  </si>
  <si>
    <t>2581</t>
  </si>
  <si>
    <t>2582</t>
  </si>
  <si>
    <t>2583</t>
  </si>
  <si>
    <t>2584</t>
  </si>
  <si>
    <t>Kommun</t>
  </si>
  <si>
    <t>Upplands Väsby</t>
  </si>
  <si>
    <t>Vallentuna</t>
  </si>
  <si>
    <t>Österåker</t>
  </si>
  <si>
    <t>Värmdö</t>
  </si>
  <si>
    <t>Järfälla</t>
  </si>
  <si>
    <t>Ekerö</t>
  </si>
  <si>
    <t>Huddinge</t>
  </si>
  <si>
    <t>Botkyrka</t>
  </si>
  <si>
    <t>Salem</t>
  </si>
  <si>
    <t>Haninge</t>
  </si>
  <si>
    <t>Tyresö</t>
  </si>
  <si>
    <t>Upplands-Bro</t>
  </si>
  <si>
    <t>Nykvarn</t>
  </si>
  <si>
    <t>Täby</t>
  </si>
  <si>
    <t>Danderyd</t>
  </si>
  <si>
    <t>Sollentuna</t>
  </si>
  <si>
    <t>Södertälje</t>
  </si>
  <si>
    <t>Nacka</t>
  </si>
  <si>
    <t>Sundbyberg</t>
  </si>
  <si>
    <t>Solna</t>
  </si>
  <si>
    <t>Lidingö</t>
  </si>
  <si>
    <t>Vaxholm</t>
  </si>
  <si>
    <t>Norrtälje</t>
  </si>
  <si>
    <t>Sigtuna</t>
  </si>
  <si>
    <t>Nynäshamn</t>
  </si>
  <si>
    <t>Håbo</t>
  </si>
  <si>
    <t>Älvkarleby</t>
  </si>
  <si>
    <t>Knivsta</t>
  </si>
  <si>
    <t>Heby</t>
  </si>
  <si>
    <t>Tierp</t>
  </si>
  <si>
    <t>Enköping</t>
  </si>
  <si>
    <t>Östhammar</t>
  </si>
  <si>
    <t>Vingåker</t>
  </si>
  <si>
    <t>Gnesta</t>
  </si>
  <si>
    <t>Nyköping</t>
  </si>
  <si>
    <t>Oxelösund</t>
  </si>
  <si>
    <t>Flen</t>
  </si>
  <si>
    <t>Katrineholm</t>
  </si>
  <si>
    <t>Eskilstuna</t>
  </si>
  <si>
    <t>Strängnäs</t>
  </si>
  <si>
    <t>Trosa</t>
  </si>
  <si>
    <t>Ödeshög</t>
  </si>
  <si>
    <t>Ydre</t>
  </si>
  <si>
    <t>Kinda</t>
  </si>
  <si>
    <t>Boxholm</t>
  </si>
  <si>
    <t>Åtvidaberg</t>
  </si>
  <si>
    <t>Finspång</t>
  </si>
  <si>
    <t>Valdemarsvik</t>
  </si>
  <si>
    <t>Linköping</t>
  </si>
  <si>
    <t>Norrköping</t>
  </si>
  <si>
    <t>Söderköping</t>
  </si>
  <si>
    <t>Motala</t>
  </si>
  <si>
    <t>Vadstena</t>
  </si>
  <si>
    <t>Mjölby</t>
  </si>
  <si>
    <t>Aneby</t>
  </si>
  <si>
    <t>Gnosjö</t>
  </si>
  <si>
    <t>Mullsjö</t>
  </si>
  <si>
    <t>Habo</t>
  </si>
  <si>
    <t>Gislaved</t>
  </si>
  <si>
    <t>Vaggeryd</t>
  </si>
  <si>
    <t>Nässjö</t>
  </si>
  <si>
    <t>Värnamo</t>
  </si>
  <si>
    <t>Sävsjö</t>
  </si>
  <si>
    <t>Vetlanda</t>
  </si>
  <si>
    <t>Eksjö</t>
  </si>
  <si>
    <t>Tranås</t>
  </si>
  <si>
    <t>Uppvidinge</t>
  </si>
  <si>
    <t>Lessebo</t>
  </si>
  <si>
    <t>Tingsryd</t>
  </si>
  <si>
    <t>Alvesta</t>
  </si>
  <si>
    <t>Älmhult</t>
  </si>
  <si>
    <t>Markaryd</t>
  </si>
  <si>
    <t>Växjö</t>
  </si>
  <si>
    <t>Ljungby</t>
  </si>
  <si>
    <t>Högsby</t>
  </si>
  <si>
    <t>Torsås</t>
  </si>
  <si>
    <t>Mörbylånga</t>
  </si>
  <si>
    <t>Hultsfred</t>
  </si>
  <si>
    <t>Mönsterås</t>
  </si>
  <si>
    <t>Emmaboda</t>
  </si>
  <si>
    <t>Nybro</t>
  </si>
  <si>
    <t>Oskarshamn</t>
  </si>
  <si>
    <t>Västervik</t>
  </si>
  <si>
    <t>Vimmerby</t>
  </si>
  <si>
    <t>Borgholm</t>
  </si>
  <si>
    <t>Olofström</t>
  </si>
  <si>
    <t>Karlskrona</t>
  </si>
  <si>
    <t>Ronneby</t>
  </si>
  <si>
    <t>Karlshamn</t>
  </si>
  <si>
    <t>Sölvesborg</t>
  </si>
  <si>
    <t>Svalöv</t>
  </si>
  <si>
    <t>Staffanstorp</t>
  </si>
  <si>
    <t>Burlöv</t>
  </si>
  <si>
    <t>Vellinge</t>
  </si>
  <si>
    <t>Östra Göinge</t>
  </si>
  <si>
    <t>Örkelljunga</t>
  </si>
  <si>
    <t>Bjuv</t>
  </si>
  <si>
    <t>Kävlinge</t>
  </si>
  <si>
    <t>Lomma</t>
  </si>
  <si>
    <t>Svedala</t>
  </si>
  <si>
    <t>Skurup</t>
  </si>
  <si>
    <t>Sjöbo</t>
  </si>
  <si>
    <t>Hörby</t>
  </si>
  <si>
    <t>Höör</t>
  </si>
  <si>
    <t>Tomelilla</t>
  </si>
  <si>
    <t>Bromölla</t>
  </si>
  <si>
    <t>Osby</t>
  </si>
  <si>
    <t>Perstorp</t>
  </si>
  <si>
    <t>Klippan</t>
  </si>
  <si>
    <t>Åstorp</t>
  </si>
  <si>
    <t>Båstad</t>
  </si>
  <si>
    <t>Malmö</t>
  </si>
  <si>
    <t>Lund</t>
  </si>
  <si>
    <t>Landskrona</t>
  </si>
  <si>
    <t>Helsingborg</t>
  </si>
  <si>
    <t>Höganäs</t>
  </si>
  <si>
    <t>Eslöv</t>
  </si>
  <si>
    <t>Ystad</t>
  </si>
  <si>
    <t>Trelleborg</t>
  </si>
  <si>
    <t>Kristianstad</t>
  </si>
  <si>
    <t>Simrishamn</t>
  </si>
  <si>
    <t>Ängelholm</t>
  </si>
  <si>
    <t>Hässleholm</t>
  </si>
  <si>
    <t>Hylte</t>
  </si>
  <si>
    <t>Halmstad</t>
  </si>
  <si>
    <t>Laholm</t>
  </si>
  <si>
    <t>Falkenberg</t>
  </si>
  <si>
    <t>Varberg</t>
  </si>
  <si>
    <t>Kungsbacka</t>
  </si>
  <si>
    <t>Härryda</t>
  </si>
  <si>
    <t>Partille</t>
  </si>
  <si>
    <t>Öckerö</t>
  </si>
  <si>
    <t>Stenungsund</t>
  </si>
  <si>
    <t>Tjörn</t>
  </si>
  <si>
    <t>Orust</t>
  </si>
  <si>
    <t>Sotenäs</t>
  </si>
  <si>
    <t>Munkedal</t>
  </si>
  <si>
    <t>Tanum</t>
  </si>
  <si>
    <t>Dals-Ed</t>
  </si>
  <si>
    <t>Färgelanda</t>
  </si>
  <si>
    <t>Ale</t>
  </si>
  <si>
    <t>Lerum</t>
  </si>
  <si>
    <t>Vårgårda</t>
  </si>
  <si>
    <t>Bollebygd</t>
  </si>
  <si>
    <t>Grästorp</t>
  </si>
  <si>
    <t>Essunga</t>
  </si>
  <si>
    <t>Karlsborg</t>
  </si>
  <si>
    <t>Gullspång</t>
  </si>
  <si>
    <t>Tranemo</t>
  </si>
  <si>
    <t>Bengtsfors</t>
  </si>
  <si>
    <t>Mellerud</t>
  </si>
  <si>
    <t>Lilla Edet</t>
  </si>
  <si>
    <t>Mark</t>
  </si>
  <si>
    <t>Svenljunga</t>
  </si>
  <si>
    <t>Herrljunga</t>
  </si>
  <si>
    <t>Vara</t>
  </si>
  <si>
    <t>Götene</t>
  </si>
  <si>
    <t>Tibro</t>
  </si>
  <si>
    <t>Töreboda</t>
  </si>
  <si>
    <t>Göteborg</t>
  </si>
  <si>
    <t>Mölndal</t>
  </si>
  <si>
    <t>Kungälv</t>
  </si>
  <si>
    <t>Lysekil</t>
  </si>
  <si>
    <t>Uddevalla</t>
  </si>
  <si>
    <t>Strömstad</t>
  </si>
  <si>
    <t>Vänersborg</t>
  </si>
  <si>
    <t>Trollhättan</t>
  </si>
  <si>
    <t>Alingsås</t>
  </si>
  <si>
    <t>Borås</t>
  </si>
  <si>
    <t>Ulricehamn</t>
  </si>
  <si>
    <t>Åmål</t>
  </si>
  <si>
    <t>Mariestad</t>
  </si>
  <si>
    <t>Lidköping</t>
  </si>
  <si>
    <t>Skara</t>
  </si>
  <si>
    <t>Skövde</t>
  </si>
  <si>
    <t>Hjo</t>
  </si>
  <si>
    <t>Tidaholm</t>
  </si>
  <si>
    <t>Falköping</t>
  </si>
  <si>
    <t>Kil</t>
  </si>
  <si>
    <t>Eda</t>
  </si>
  <si>
    <t>Torsby</t>
  </si>
  <si>
    <t>Storfors</t>
  </si>
  <si>
    <t>Hammarö</t>
  </si>
  <si>
    <t>Munkfors</t>
  </si>
  <si>
    <t>Forshaga</t>
  </si>
  <si>
    <t>Grums</t>
  </si>
  <si>
    <t>Årjäng</t>
  </si>
  <si>
    <t>Sunne</t>
  </si>
  <si>
    <t>Karlstad</t>
  </si>
  <si>
    <t>Kristinehamn</t>
  </si>
  <si>
    <t>Filipstad</t>
  </si>
  <si>
    <t>Hagfors</t>
  </si>
  <si>
    <t>Arvika</t>
  </si>
  <si>
    <t>Säffle</t>
  </si>
  <si>
    <t>Lekeberg</t>
  </si>
  <si>
    <t>Laxå</t>
  </si>
  <si>
    <t>Hallsberg</t>
  </si>
  <si>
    <t>Degerfors</t>
  </si>
  <si>
    <t>Hällefors</t>
  </si>
  <si>
    <t>Ljusnarsberg</t>
  </si>
  <si>
    <t>Kumla</t>
  </si>
  <si>
    <t>Askersund</t>
  </si>
  <si>
    <t>Karlskoga</t>
  </si>
  <si>
    <t>Nora</t>
  </si>
  <si>
    <t>Lindesberg</t>
  </si>
  <si>
    <t>Skinnskatteberg</t>
  </si>
  <si>
    <t>Surahammar</t>
  </si>
  <si>
    <t>Kungsör</t>
  </si>
  <si>
    <t>Hallstahammar</t>
  </si>
  <si>
    <t>Norberg</t>
  </si>
  <si>
    <t>Västerås</t>
  </si>
  <si>
    <t>Sala</t>
  </si>
  <si>
    <t>Fagersta</t>
  </si>
  <si>
    <t>Köping</t>
  </si>
  <si>
    <t>Arboga</t>
  </si>
  <si>
    <t>Vansbro</t>
  </si>
  <si>
    <t>Malung-Sälen</t>
  </si>
  <si>
    <t>Gagnef</t>
  </si>
  <si>
    <t>Leksand</t>
  </si>
  <si>
    <t>Rättvik</t>
  </si>
  <si>
    <t>Orsa</t>
  </si>
  <si>
    <t>Älvdalen</t>
  </si>
  <si>
    <t>Smedjebacken</t>
  </si>
  <si>
    <t>Mora</t>
  </si>
  <si>
    <t>Falun</t>
  </si>
  <si>
    <t>Borlänge</t>
  </si>
  <si>
    <t>Säter</t>
  </si>
  <si>
    <t>Hedemora</t>
  </si>
  <si>
    <t>Avesta</t>
  </si>
  <si>
    <t>Ludvika</t>
  </si>
  <si>
    <t>Ockelbo</t>
  </si>
  <si>
    <t>Hofors</t>
  </si>
  <si>
    <t>Ovanåker</t>
  </si>
  <si>
    <t>Nordanstig</t>
  </si>
  <si>
    <t>Ljusdal</t>
  </si>
  <si>
    <t>Gävle</t>
  </si>
  <si>
    <t>Sandviken</t>
  </si>
  <si>
    <t>Söderhamn</t>
  </si>
  <si>
    <t>Bollnäs</t>
  </si>
  <si>
    <t>Hudiksvall</t>
  </si>
  <si>
    <t>Ånge</t>
  </si>
  <si>
    <t>Timrå</t>
  </si>
  <si>
    <t>Härnösand</t>
  </si>
  <si>
    <t>Sundsvall</t>
  </si>
  <si>
    <t>Kramfors</t>
  </si>
  <si>
    <t>Sollefteå</t>
  </si>
  <si>
    <t>Örnsköldsvik</t>
  </si>
  <si>
    <t>Ragunda</t>
  </si>
  <si>
    <t>Bräcke</t>
  </si>
  <si>
    <t>Krokom</t>
  </si>
  <si>
    <t>Strömsund</t>
  </si>
  <si>
    <t>Åre</t>
  </si>
  <si>
    <t>Berg</t>
  </si>
  <si>
    <t>Härjedalen</t>
  </si>
  <si>
    <t>Östersund</t>
  </si>
  <si>
    <t>Nordmaling</t>
  </si>
  <si>
    <t>Bjurholm</t>
  </si>
  <si>
    <t>Vindeln</t>
  </si>
  <si>
    <t>Robertsfors</t>
  </si>
  <si>
    <t>Norsjö</t>
  </si>
  <si>
    <t>Malå</t>
  </si>
  <si>
    <t>Storuman</t>
  </si>
  <si>
    <t>Sorsele</t>
  </si>
  <si>
    <t>Dorotea</t>
  </si>
  <si>
    <t>Vännäs</t>
  </si>
  <si>
    <t>Vilhelmina</t>
  </si>
  <si>
    <t>Åsele</t>
  </si>
  <si>
    <t>Umeå</t>
  </si>
  <si>
    <t>Lycksele</t>
  </si>
  <si>
    <t>Skellefteå</t>
  </si>
  <si>
    <t>Arvidsjaur</t>
  </si>
  <si>
    <t>Arjeplog</t>
  </si>
  <si>
    <t>Jokkmokk</t>
  </si>
  <si>
    <t>Överkalix</t>
  </si>
  <si>
    <t>Kalix</t>
  </si>
  <si>
    <t>Övertorneå</t>
  </si>
  <si>
    <t>Pajala</t>
  </si>
  <si>
    <t>Gällivare</t>
  </si>
  <si>
    <t>Älvsbyn</t>
  </si>
  <si>
    <t>Luleå</t>
  </si>
  <si>
    <t>Piteå</t>
  </si>
  <si>
    <t>Boden</t>
  </si>
  <si>
    <t>Haparanda</t>
  </si>
  <si>
    <t>Kiruna</t>
  </si>
  <si>
    <t>Totalt byggbehov</t>
  </si>
  <si>
    <t>Beräknat tillkommande behov</t>
  </si>
  <si>
    <t>Beräknat under-/överskott</t>
  </si>
  <si>
    <t>Beräknad bostadsreserv</t>
  </si>
  <si>
    <t>00</t>
  </si>
  <si>
    <t>Riket</t>
  </si>
  <si>
    <t>Bakgrund</t>
  </si>
  <si>
    <t>Boverkets beräknade bostadsbyggnadsbehov</t>
  </si>
  <si>
    <t xml:space="preserve">Boverket ska enligt Lag (2000:1383) om kommunernas bostadsförsörjningsansvar tillhandahålla bostadsbyggnadsberäkningar på kommunal, län och riksnivå. </t>
  </si>
  <si>
    <t>Beskrivning av underlag</t>
  </si>
  <si>
    <t>NollKommun</t>
  </si>
  <si>
    <t>Förändring i antalet hushåll 2006</t>
  </si>
  <si>
    <t>Förändring i antalet hushåll 2007</t>
  </si>
  <si>
    <t>Förändring i antalet hushåll 2008</t>
  </si>
  <si>
    <t>Förändring i antalet hushåll 2009</t>
  </si>
  <si>
    <t>Förändring i antalet hushåll 2010</t>
  </si>
  <si>
    <t>Förändring i antalet hushåll 2011</t>
  </si>
  <si>
    <t>Förändring i antalet hushåll 2012</t>
  </si>
  <si>
    <t>Förändring i antalet hushåll 2013</t>
  </si>
  <si>
    <t>Förändring i antalet hushåll 2014</t>
  </si>
  <si>
    <t>Förändring i antalet hushåll 2015</t>
  </si>
  <si>
    <t>Förändring i antalet hushåll 2016</t>
  </si>
  <si>
    <t>Förändring i antalet hushåll 2017</t>
  </si>
  <si>
    <t>Förändring i antalet hushåll 2018</t>
  </si>
  <si>
    <t>Förändring i antalet hushåll 2019</t>
  </si>
  <si>
    <t>Förändring i antalet hushåll 2020</t>
  </si>
  <si>
    <t>Förändring i antalet hushåll 2021</t>
  </si>
  <si>
    <t>Förändring i antalet hushåll 2022</t>
  </si>
  <si>
    <t>Förändring i antalet hushåll 2023</t>
  </si>
  <si>
    <t>Förändring i antalet hushåll 2024</t>
  </si>
  <si>
    <t>Tillkommande lägenheter 2006</t>
  </si>
  <si>
    <t>Tillkommande lägenheter 2007</t>
  </si>
  <si>
    <t>Tillkommande lägenheter 2008</t>
  </si>
  <si>
    <t>Tillkommande lägenheter 2009</t>
  </si>
  <si>
    <t>Tillkommande lägenheter 2010</t>
  </si>
  <si>
    <t>Tillkommande lägenheter 2011</t>
  </si>
  <si>
    <t>Tillkommande lägenheter 2012</t>
  </si>
  <si>
    <t>Tillkommande lägenheter 2013</t>
  </si>
  <si>
    <t>Tillkommande lägenheter 2014</t>
  </si>
  <si>
    <t>Tillkommande lägenheter 2015</t>
  </si>
  <si>
    <t>Tillkommande lägenheter 2016</t>
  </si>
  <si>
    <t>Tillkommande lägenheter 2017</t>
  </si>
  <si>
    <t>Tillkommande lägenheter 2018</t>
  </si>
  <si>
    <t>Tillkommande lägenheter 2019</t>
  </si>
  <si>
    <t>Tillkommande lägenheter 2020</t>
  </si>
  <si>
    <t>Tillkommande lägenheter 2021</t>
  </si>
  <si>
    <t>Tillkommande lägenheter 2022</t>
  </si>
  <si>
    <t>Tillkommande lägenheter 2023</t>
  </si>
  <si>
    <t>Tillkommande lägenheter 2024</t>
  </si>
  <si>
    <t>2006</t>
  </si>
  <si>
    <t>2007</t>
  </si>
  <si>
    <t>2008</t>
  </si>
  <si>
    <t>2009</t>
  </si>
  <si>
    <t>2010</t>
  </si>
  <si>
    <t>2011</t>
  </si>
  <si>
    <t>2012</t>
  </si>
  <si>
    <t>2013</t>
  </si>
  <si>
    <t>2014</t>
  </si>
  <si>
    <t>2015</t>
  </si>
  <si>
    <t>2016</t>
  </si>
  <si>
    <t>2017</t>
  </si>
  <si>
    <t>2018</t>
  </si>
  <si>
    <t>2019</t>
  </si>
  <si>
    <t>2020</t>
  </si>
  <si>
    <t>2022</t>
  </si>
  <si>
    <t>2024</t>
  </si>
  <si>
    <t>(Alla)</t>
  </si>
  <si>
    <t>Förändring i antalet hushåll</t>
  </si>
  <si>
    <t>Summa av Förändring i antalet hushåll 2006</t>
  </si>
  <si>
    <t>Summa av Förändring i antalet hushåll 2007</t>
  </si>
  <si>
    <t>Summa av Förändring i antalet hushåll 2008</t>
  </si>
  <si>
    <t>Summa av Förändring i antalet hushåll 2009</t>
  </si>
  <si>
    <t>Summa av Förändring i antalet hushåll 2010</t>
  </si>
  <si>
    <t>Summa av Förändring i antalet hushåll 2011</t>
  </si>
  <si>
    <t>Summa av Förändring i antalet hushåll 2012</t>
  </si>
  <si>
    <t>Summa av Förändring i antalet hushåll 2013</t>
  </si>
  <si>
    <t>Summa av Förändring i antalet hushåll 2014</t>
  </si>
  <si>
    <t>Summa av Förändring i antalet hushåll 2015</t>
  </si>
  <si>
    <t>Summa av Förändring i antalet hushåll 2016</t>
  </si>
  <si>
    <t>Summa av Förändring i antalet hushåll 2017</t>
  </si>
  <si>
    <t>Summa av Förändring i antalet hushåll 2018</t>
  </si>
  <si>
    <t>Summa av Förändring i antalet hushåll 2019</t>
  </si>
  <si>
    <t>Summa av Förändring i antalet hushåll 2020</t>
  </si>
  <si>
    <t>Summa av Förändring i antalet hushåll 2021</t>
  </si>
  <si>
    <t>Summa av Förändring i antalet hushåll 2022</t>
  </si>
  <si>
    <t>Summa av Förändring i antalet hushåll 2023</t>
  </si>
  <si>
    <t>Summa av Förändring i antalet hushåll 2024</t>
  </si>
  <si>
    <t>Summa av Tillkommande lägenheter 2006</t>
  </si>
  <si>
    <t>Summa av Tillkommande lägenheter 2007</t>
  </si>
  <si>
    <t>Summa av Tillkommande lägenheter 2008</t>
  </si>
  <si>
    <t>Summa av Tillkommande lägenheter 2009</t>
  </si>
  <si>
    <t>Summa av Tillkommande lägenheter 2010</t>
  </si>
  <si>
    <t>Summa av Tillkommande lägenheter 2011</t>
  </si>
  <si>
    <t>Summa av Tillkommande lägenheter 2012</t>
  </si>
  <si>
    <t>Summa av Tillkommande lägenheter 2013</t>
  </si>
  <si>
    <t>Summa av Tillkommande lägenheter 2014</t>
  </si>
  <si>
    <t>Summa av Tillkommande lägenheter 2015</t>
  </si>
  <si>
    <t>Summa av Tillkommande lägenheter 2016</t>
  </si>
  <si>
    <t>Summa av Tillkommande lägenheter 2017</t>
  </si>
  <si>
    <t>Summa av Tillkommande lägenheter 2018</t>
  </si>
  <si>
    <t>Summa av Tillkommande lägenheter 2019</t>
  </si>
  <si>
    <t>Summa av Tillkommande lägenheter 2020</t>
  </si>
  <si>
    <t>Summa av Tillkommande lägenheter 2021</t>
  </si>
  <si>
    <t>Summa av Tillkommande lägenheter 2022</t>
  </si>
  <si>
    <t>Summa av Tillkommande lägenheter 2023</t>
  </si>
  <si>
    <t>Summa av Tillkommande lägenheter 2024</t>
  </si>
  <si>
    <t>Förändring i bostadsbeståndet</t>
  </si>
  <si>
    <t>Accumulerat under-/överskott</t>
  </si>
  <si>
    <t xml:space="preserve">Obs: Beräkningar på län och riket summerar enbart de kommuner som har ett positivt byggbehov. </t>
  </si>
  <si>
    <t>Byggbehovsberäkningens olika delar</t>
  </si>
  <si>
    <t>Den beräknade bostadsreserven är ett fiktivt mått för att påvisa vikten av att det finns lediga lägenheter vid varje given tidpunkt för att bostadsmarknaden ska fungera. Denna kan tolkas som att det finns ett värde att ligga steget före i bostadsförsörjningen så att det finns bostäder när det behövs. Den beräknas som en procent av antalet hushåll i byggbehovsberäkningens slutpunkt.</t>
  </si>
  <si>
    <t>Upplands-Väsby</t>
  </si>
  <si>
    <t>Malung</t>
  </si>
  <si>
    <t>Förändring i antalet hushåll 2025</t>
  </si>
  <si>
    <t>Tillkommande lägenheter 2025</t>
  </si>
  <si>
    <t>Summa av Tillkommande lägenheter 2025</t>
  </si>
  <si>
    <t>Summa av Förändring i antalet hushåll 2025</t>
  </si>
  <si>
    <t>2025</t>
  </si>
  <si>
    <t>Beräknat årligt bostadsbyggnadsbehov baserat på åren 2026-2035</t>
  </si>
  <si>
    <t>Beräknat: 2026-05-11</t>
  </si>
  <si>
    <t>Det beräknade tillkommande behovet speglar hur många bostäder som behöver tillkomma under den närmaste tio-årsperioden för att svara mot hur antalet hushåll ändras. Det tillkommande behovet beräknas genom att multiplicera befolkningsframskrivningen med hushållskvoter. Detta görs per kommun, åldersgrupp och kön där ett-års åldersgrupper används upp till 80 år och sedan används fem-års åldersgrupper. Det ger den förväntade tillkomsten av hushåll de kommande 10 åren. Från dessa subtraheras sedan det förväntade antalet rivningar samt de lediga lägenheter som finns i startpunkten. Hushållskvoterna bygger på hur befolkningen bodde 2011.</t>
  </si>
  <si>
    <t>Beräknat under-/överskott ger en bild av situationen i dagsläget. Den beräknas genom att jämföra hur många hushåll som förväntats tillkommit från och med 2006 till idag med hur bostadsbeståndet har förändrats. Ett positivt värde innebär att tillkomsten av bostäder varit lägre än antalet hushåll som förväntats tillkommit givet befolkningsutvecklingen. Ett negativt värde innebär att det tillkommit fler bostäder än förväntat antal hushåll. Förväntat antal hushåll beräknas genom att multiplicera hushållskvoterna med den faktiska befolkningstillväxten.</t>
  </si>
  <si>
    <t>Underlaget består av kommunala beräkningar på fliken "Kommun" och presentation av beräknat bostadsbyggnadsbehov på län och riket finns på fliken "Län och riket". Det beräknade totala bostadsbyggnadsbehovet består av det tillkommande behovet, ett ingående under-/överskott samt en bostadsreserv. Det beräknade under-/överskottet på kommunnivå går att se mer detaljerat över tid i fliken "Beräknat underskott_överskott".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</si>
</sst>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0\ "/>
  </numFmts>
  <fonts count="13" x14ac:knownFonts="1">
    <font>
      <sz val="11"/>
      <name val="Calibri"/>
    </font>
    <font>
      <sz val="11"/>
      <color theme="1"/>
      <name val="Calibri"/>
      <family val="2"/>
    </font>
    <font>
      <b/>
      <sz val="11"/>
      <color theme="0"/>
      <name val="Calibri"/>
      <family val="2"/>
    </font>
    <font>
      <sz val="11"/>
      <name val="Calibri"/>
      <family val="2"/>
    </font>
    <font>
      <b/>
      <sz val="11"/>
      <name val="Calibri"/>
      <family val="2"/>
    </font>
    <font>
      <i/>
      <sz val="11"/>
      <name val="Calibri"/>
      <family val="2"/>
    </font>
    <font>
      <b/>
      <sz val="16"/>
      <name val="Calibri"/>
      <family val="2"/>
    </font>
    <font>
      <b/>
      <sz val="12"/>
      <name val="Calibri"/>
      <family val="2"/>
    </font>
    <font>
      <b/>
      <sz val="11"/>
      <color theme="0"/>
      <name val="Calibri"/>
    </font>
    <font>
      <sz val="11"/>
      <color theme="1"/>
      <name val="Calibri"/>
    </font>
    <font>
      <sz val="11"/>
      <color theme="0"/>
      <name val="Calibri"/>
      <family val="2"/>
    </font>
    <font>
      <b/>
      <sz val="14"/>
      <name val="Calibri"/>
      <family val="2"/>
    </font>
    <font>
      <sz val="8"/>
      <name val="Calibri"/>
    </font>
  </fonts>
  <fills count="4">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s>
  <borders count="7">
    <border>
      <left/>
      <right/>
      <top/>
      <bottom/>
      <diagonal/>
    </border>
    <border>
      <left/>
      <right/>
      <top/>
      <bottom/>
      <diagonal/>
    </border>
    <border>
      <left/>
      <right/>
      <top style="thin">
        <color theme="4" tint="0.39997558519241921"/>
      </top>
      <bottom/>
      <diagonal/>
    </border>
    <border>
      <left style="thin">
        <color theme="4" tint="0.39997558519241921"/>
      </left>
      <right/>
      <top style="thin">
        <color theme="4" tint="0.39997558519241921"/>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4" tint="0.39997558519241921"/>
      </right>
      <top style="thin">
        <color theme="4" tint="0.39997558519241921"/>
      </top>
      <bottom/>
      <diagonal/>
    </border>
  </borders>
  <cellStyleXfs count="1">
    <xf numFmtId="0" fontId="0" fillId="0" borderId="0"/>
  </cellStyleXfs>
  <cellXfs count="40">
    <xf numFmtId="0" fontId="0" fillId="0" borderId="0" xfId="0"/>
    <xf numFmtId="0" fontId="1" fillId="3" borderId="2" xfId="0" applyFont="1" applyFill="1" applyBorder="1"/>
    <xf numFmtId="3" fontId="1" fillId="3" borderId="2" xfId="0" applyNumberFormat="1" applyFont="1" applyFill="1" applyBorder="1"/>
    <xf numFmtId="0" fontId="1" fillId="0" borderId="2" xfId="0" applyFont="1" applyBorder="1"/>
    <xf numFmtId="3" fontId="1" fillId="0" borderId="2" xfId="0" applyNumberFormat="1" applyFont="1" applyBorder="1"/>
    <xf numFmtId="0" fontId="2" fillId="2" borderId="1" xfId="0" applyFont="1" applyFill="1" applyBorder="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3" fillId="0" borderId="0" xfId="0" applyFont="1" applyAlignment="1">
      <alignment horizontal="left" vertical="top" wrapText="1"/>
    </xf>
    <xf numFmtId="0" fontId="8" fillId="2" borderId="2" xfId="0" applyFont="1" applyFill="1" applyBorder="1"/>
    <xf numFmtId="0" fontId="8" fillId="2" borderId="6" xfId="0" applyFont="1" applyFill="1" applyBorder="1"/>
    <xf numFmtId="0" fontId="0" fillId="0" borderId="0" xfId="0" pivotButton="1"/>
    <xf numFmtId="3" fontId="0" fillId="0" borderId="0" xfId="0" applyNumberFormat="1"/>
    <xf numFmtId="3" fontId="9" fillId="3" borderId="2" xfId="0" applyNumberFormat="1" applyFont="1" applyFill="1" applyBorder="1"/>
    <xf numFmtId="3" fontId="9" fillId="3" borderId="6" xfId="0" applyNumberFormat="1" applyFont="1" applyFill="1" applyBorder="1"/>
    <xf numFmtId="3" fontId="9" fillId="0" borderId="2" xfId="0" applyNumberFormat="1" applyFont="1" applyBorder="1"/>
    <xf numFmtId="3" fontId="9" fillId="0" borderId="6" xfId="0" applyNumberFormat="1" applyFont="1" applyBorder="1"/>
    <xf numFmtId="3" fontId="9" fillId="0" borderId="4" xfId="0" applyNumberFormat="1" applyFont="1" applyBorder="1"/>
    <xf numFmtId="3" fontId="9" fillId="0" borderId="5" xfId="0" applyNumberFormat="1" applyFont="1" applyBorder="1"/>
    <xf numFmtId="0" fontId="2" fillId="2" borderId="3" xfId="0" applyFont="1" applyFill="1" applyBorder="1"/>
    <xf numFmtId="0" fontId="2" fillId="2" borderId="2" xfId="0" applyFont="1" applyFill="1" applyBorder="1"/>
    <xf numFmtId="0" fontId="2" fillId="2" borderId="6" xfId="0" applyFont="1" applyFill="1" applyBorder="1"/>
    <xf numFmtId="0" fontId="1" fillId="3" borderId="3" xfId="0" applyFont="1" applyFill="1" applyBorder="1"/>
    <xf numFmtId="3" fontId="1" fillId="3" borderId="6" xfId="0" applyNumberFormat="1" applyFont="1" applyFill="1" applyBorder="1"/>
    <xf numFmtId="0" fontId="1" fillId="0" borderId="3" xfId="0" applyFont="1" applyBorder="1"/>
    <xf numFmtId="3" fontId="1" fillId="0" borderId="6" xfId="0" applyNumberFormat="1" applyFont="1" applyBorder="1"/>
    <xf numFmtId="0" fontId="10" fillId="0" borderId="1" xfId="0" applyFont="1" applyBorder="1"/>
    <xf numFmtId="0" fontId="0" fillId="0" borderId="1" xfId="0" applyBorder="1"/>
    <xf numFmtId="0" fontId="10" fillId="0" borderId="0" xfId="0" applyFont="1"/>
    <xf numFmtId="0" fontId="3" fillId="0" borderId="0" xfId="0" applyFont="1" applyAlignment="1">
      <alignment horizontal="left" vertical="top" wrapText="1"/>
    </xf>
    <xf numFmtId="0" fontId="11" fillId="0" borderId="0" xfId="0" applyFont="1"/>
    <xf numFmtId="0" fontId="3" fillId="0" borderId="0" xfId="0" applyFont="1" applyAlignment="1">
      <alignment vertical="top" wrapText="1"/>
    </xf>
    <xf numFmtId="0" fontId="3" fillId="0" borderId="0" xfId="0" applyFont="1" applyAlignment="1">
      <alignment vertical="top"/>
    </xf>
    <xf numFmtId="164" fontId="0" fillId="0" borderId="0" xfId="0" applyNumberFormat="1"/>
    <xf numFmtId="3" fontId="9" fillId="0" borderId="1" xfId="0" applyNumberFormat="1"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1">
    <cellStyle name="Normal" xfId="0" builtinId="0"/>
  </cellStyles>
  <dxfs count="60">
    <dxf>
      <font>
        <b val="0"/>
        <i val="0"/>
        <strike val="0"/>
        <condense val="0"/>
        <extend val="0"/>
        <outline val="0"/>
        <shadow val="0"/>
        <u val="none"/>
        <vertAlign val="baseline"/>
        <sz val="11"/>
        <color theme="1"/>
        <name val="Calibri"/>
        <scheme val="none"/>
      </font>
      <numFmt numFmtId="3" formatCode="#,##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scheme val="none"/>
      </font>
      <numFmt numFmtId="3" formatCode="#,##0"/>
      <border diagonalUp="0" diagonalDown="0">
        <left/>
        <right style="thin">
          <color theme="4" tint="0.39997558519241921"/>
        </right>
        <top style="thin">
          <color theme="4" tint="0.39997558519241921"/>
        </top>
        <bottom/>
        <vertical/>
        <horizontal/>
      </border>
    </dxf>
    <dxf>
      <font>
        <b val="0"/>
        <i val="0"/>
        <strike val="0"/>
        <condense val="0"/>
        <extend val="0"/>
        <outline val="0"/>
        <shadow val="0"/>
        <u val="none"/>
        <vertAlign val="baseline"/>
        <sz val="11"/>
        <color theme="1"/>
        <name val="Calibri"/>
        <scheme val="none"/>
      </font>
      <numFmt numFmtId="3" formatCode="#,##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scheme val="none"/>
      </font>
      <numFmt numFmtId="3" formatCode="#,##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scheme val="none"/>
      </font>
      <numFmt numFmtId="3" formatCode="#,##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scheme val="none"/>
      </font>
      <numFmt numFmtId="3" formatCode="#,##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scheme val="none"/>
      </font>
      <numFmt numFmtId="3" formatCode="#,##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scheme val="none"/>
      </font>
      <numFmt numFmtId="3" formatCode="#,##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scheme val="none"/>
      </font>
      <numFmt numFmtId="3" formatCode="#,##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scheme val="none"/>
      </font>
      <numFmt numFmtId="3" formatCode="#,##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scheme val="none"/>
      </font>
      <numFmt numFmtId="3" formatCode="#,##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scheme val="none"/>
      </font>
      <numFmt numFmtId="3" formatCode="#,##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scheme val="none"/>
      </font>
      <numFmt numFmtId="3" formatCode="#,##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scheme val="none"/>
      </font>
      <numFmt numFmtId="3" formatCode="#,##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scheme val="none"/>
      </font>
      <numFmt numFmtId="3" formatCode="#,##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scheme val="none"/>
      </font>
      <numFmt numFmtId="3" formatCode="#,##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scheme val="none"/>
      </font>
      <numFmt numFmtId="3" formatCode="#,##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scheme val="none"/>
      </font>
      <numFmt numFmtId="3" formatCode="#,##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scheme val="none"/>
      </font>
      <numFmt numFmtId="3" formatCode="#,##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scheme val="none"/>
      </font>
      <numFmt numFmtId="3" formatCode="#,##0"/>
      <border diagonalUp="0" diagonalDown="0">
        <left/>
        <right/>
        <top style="thin">
          <color theme="4" tint="0.39997558519241921"/>
        </top>
        <bottom/>
        <vertical/>
        <horizontal/>
      </border>
    </dxf>
    <dxf>
      <numFmt numFmtId="164" formatCode="#,##0_ ;\-#,##0\ "/>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b val="0"/>
        <i val="0"/>
        <strike val="0"/>
        <condense val="0"/>
        <extend val="0"/>
        <outline val="0"/>
        <shadow val="0"/>
        <u val="none"/>
        <vertAlign val="baseline"/>
        <sz val="11"/>
        <color theme="1"/>
        <name val="Calibri"/>
        <family val="2"/>
        <scheme val="none"/>
      </font>
      <numFmt numFmtId="3" formatCode="#,##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none"/>
      </font>
      <numFmt numFmtId="3" formatCode="#,##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none"/>
      </font>
      <numFmt numFmtId="3" formatCode="#,##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none"/>
      </font>
      <numFmt numFmtId="3" formatCode="#,##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none"/>
      </font>
    </dxf>
    <dxf>
      <font>
        <b/>
        <i val="0"/>
        <strike val="0"/>
        <condense val="0"/>
        <extend val="0"/>
        <outline val="0"/>
        <shadow val="0"/>
        <u val="none"/>
        <vertAlign val="baseline"/>
        <sz val="11"/>
        <color theme="0"/>
        <name val="Calibri"/>
        <family val="2"/>
        <scheme val="none"/>
      </font>
      <fill>
        <patternFill patternType="solid">
          <fgColor theme="4"/>
          <bgColor theme="4"/>
        </patternFill>
      </fill>
    </dxf>
    <dxf>
      <font>
        <b val="0"/>
        <i val="0"/>
        <strike val="0"/>
        <condense val="0"/>
        <extend val="0"/>
        <outline val="0"/>
        <shadow val="0"/>
        <u val="none"/>
        <vertAlign val="baseline"/>
        <sz val="11"/>
        <color theme="1"/>
        <name val="Calibri"/>
        <family val="2"/>
        <scheme val="none"/>
      </font>
      <numFmt numFmtId="3" formatCode="#,##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none"/>
      </font>
      <numFmt numFmtId="3" formatCode="#,##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none"/>
      </font>
      <numFmt numFmtId="3" formatCode="#,##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none"/>
      </font>
      <numFmt numFmtId="3" formatCode="#,##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none"/>
      </font>
    </dxf>
    <dxf>
      <font>
        <b/>
        <i val="0"/>
        <strike val="0"/>
        <condense val="0"/>
        <extend val="0"/>
        <outline val="0"/>
        <shadow val="0"/>
        <u val="none"/>
        <vertAlign val="baseline"/>
        <sz val="11"/>
        <color theme="0"/>
        <name val="Calibri"/>
        <family val="2"/>
        <scheme val="none"/>
      </font>
      <fill>
        <patternFill patternType="solid">
          <fgColor theme="4"/>
          <bgColor theme="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a:t>Beräknad ingående balans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manualLayout>
          <c:layoutTarget val="inner"/>
          <c:xMode val="edge"/>
          <c:yMode val="edge"/>
          <c:x val="3.3731900921291719E-2"/>
          <c:y val="0.142660013874395"/>
          <c:w val="0.9543922556239175"/>
          <c:h val="0.75496181386507066"/>
        </c:manualLayout>
      </c:layout>
      <c:barChart>
        <c:barDir val="col"/>
        <c:grouping val="clustered"/>
        <c:varyColors val="0"/>
        <c:ser>
          <c:idx val="2"/>
          <c:order val="2"/>
          <c:tx>
            <c:strRef>
              <c:f>'Beräknat under-,överskott'!$A$34</c:f>
              <c:strCache>
                <c:ptCount val="1"/>
                <c:pt idx="0">
                  <c:v>Accumulerat under-/överskott</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'Beräknat under-,överskott'!$B$31:$T$31</c:f>
              <c:strCach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strCache>
            </c:strRef>
          </c:cat>
          <c:val>
            <c:numRef>
              <c:f>'Beräknat under-,överskott'!$B$34:$U$34</c:f>
              <c:numCache>
                <c:formatCode>#,##0</c:formatCode>
                <c:ptCount val="20"/>
                <c:pt idx="0">
                  <c:v>10.141979483644747</c:v>
                </c:pt>
                <c:pt idx="1">
                  <c:v>39.065804902868166</c:v>
                </c:pt>
                <c:pt idx="2">
                  <c:v>66.964803163351377</c:v>
                </c:pt>
                <c:pt idx="3">
                  <c:v>125.43567289303039</c:v>
                </c:pt>
                <c:pt idx="4">
                  <c:v>151.3570873792269</c:v>
                </c:pt>
                <c:pt idx="5">
                  <c:v>244.46307217792341</c:v>
                </c:pt>
                <c:pt idx="6">
                  <c:v>260.48748624042344</c:v>
                </c:pt>
                <c:pt idx="7">
                  <c:v>323.40154874042344</c:v>
                </c:pt>
                <c:pt idx="8">
                  <c:v>421.49822842792344</c:v>
                </c:pt>
                <c:pt idx="9">
                  <c:v>368.88982999042344</c:v>
                </c:pt>
                <c:pt idx="10">
                  <c:v>428.69451749042344</c:v>
                </c:pt>
                <c:pt idx="11">
                  <c:v>320.01580655292344</c:v>
                </c:pt>
                <c:pt idx="12">
                  <c:v>450.32244717792344</c:v>
                </c:pt>
                <c:pt idx="13">
                  <c:v>428.83514249042344</c:v>
                </c:pt>
                <c:pt idx="14">
                  <c:v>514.36834561542344</c:v>
                </c:pt>
                <c:pt idx="15">
                  <c:v>483.51482999042344</c:v>
                </c:pt>
                <c:pt idx="16">
                  <c:v>409.01678311542344</c:v>
                </c:pt>
                <c:pt idx="17">
                  <c:v>451.21600186542344</c:v>
                </c:pt>
                <c:pt idx="18">
                  <c:v>501.47381436542344</c:v>
                </c:pt>
                <c:pt idx="19">
                  <c:v>442.83416592792344</c:v>
                </c:pt>
              </c:numCache>
            </c:numRef>
          </c:val>
          <c:extLst>
            <c:ext xmlns:c16="http://schemas.microsoft.com/office/drawing/2014/chart" uri="{C3380CC4-5D6E-409C-BE32-E72D297353CC}">
              <c16:uniqueId val="{00000000-50E0-406F-809F-C627A3E74DBB}"/>
            </c:ext>
          </c:extLst>
        </c:ser>
        <c:dLbls>
          <c:showLegendKey val="0"/>
          <c:showVal val="0"/>
          <c:showCatName val="0"/>
          <c:showSerName val="0"/>
          <c:showPercent val="0"/>
          <c:showBubbleSize val="0"/>
        </c:dLbls>
        <c:gapWidth val="219"/>
        <c:axId val="42284288"/>
        <c:axId val="42287168"/>
      </c:barChart>
      <c:lineChart>
        <c:grouping val="standard"/>
        <c:varyColors val="0"/>
        <c:ser>
          <c:idx val="0"/>
          <c:order val="0"/>
          <c:tx>
            <c:strRef>
              <c:f>'Beräknat under-,överskott'!$A$32</c:f>
              <c:strCache>
                <c:ptCount val="1"/>
                <c:pt idx="0">
                  <c:v>Förändring i antalet hushåll</c:v>
                </c:pt>
              </c:strCache>
            </c:strRef>
          </c:tx>
          <c:spPr>
            <a:ln w="28575" cap="rnd">
              <a:solidFill>
                <a:schemeClr val="accent1"/>
              </a:solidFill>
              <a:round/>
            </a:ln>
            <a:effectLst/>
          </c:spPr>
          <c:marker>
            <c:symbol val="none"/>
          </c:marker>
          <c:cat>
            <c:strRef>
              <c:f>'Beräknat under-,överskott'!$B$31:$U$31</c:f>
              <c:strCach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strCache>
            </c:strRef>
          </c:cat>
          <c:val>
            <c:numRef>
              <c:f>'Beräknat under-,överskott'!$B$32:$U$32</c:f>
              <c:numCache>
                <c:formatCode>#,##0</c:formatCode>
                <c:ptCount val="20"/>
                <c:pt idx="0">
                  <c:v>157.828125</c:v>
                </c:pt>
                <c:pt idx="1">
                  <c:v>145.6650390625</c:v>
                </c:pt>
                <c:pt idx="2">
                  <c:v>147.58984375</c:v>
                </c:pt>
                <c:pt idx="3">
                  <c:v>74.9228515625</c:v>
                </c:pt>
                <c:pt idx="4">
                  <c:v>70.830078125</c:v>
                </c:pt>
                <c:pt idx="5">
                  <c:v>112.0146484375</c:v>
                </c:pt>
                <c:pt idx="6">
                  <c:v>173.0244140625</c:v>
                </c:pt>
                <c:pt idx="7">
                  <c:v>145.9140625</c:v>
                </c:pt>
                <c:pt idx="8">
                  <c:v>224.0966796875</c:v>
                </c:pt>
                <c:pt idx="9">
                  <c:v>225.3916015625</c:v>
                </c:pt>
                <c:pt idx="10">
                  <c:v>279.8046875</c:v>
                </c:pt>
                <c:pt idx="11">
                  <c:v>245.3212890625</c:v>
                </c:pt>
                <c:pt idx="12">
                  <c:v>303.306640625</c:v>
                </c:pt>
                <c:pt idx="13">
                  <c:v>174.5126953125</c:v>
                </c:pt>
                <c:pt idx="14">
                  <c:v>184.533203125</c:v>
                </c:pt>
                <c:pt idx="15">
                  <c:v>94.146484375</c:v>
                </c:pt>
                <c:pt idx="16">
                  <c:v>136.501953125</c:v>
                </c:pt>
                <c:pt idx="17">
                  <c:v>90.19921875</c:v>
                </c:pt>
                <c:pt idx="18">
                  <c:v>111.2578125</c:v>
                </c:pt>
                <c:pt idx="19">
                  <c:v>59.3603515625</c:v>
                </c:pt>
              </c:numCache>
            </c:numRef>
          </c:val>
          <c:smooth val="1"/>
          <c:extLst>
            <c:ext xmlns:c16="http://schemas.microsoft.com/office/drawing/2014/chart" uri="{C3380CC4-5D6E-409C-BE32-E72D297353CC}">
              <c16:uniqueId val="{00000001-50E0-406F-809F-C627A3E74DBB}"/>
            </c:ext>
          </c:extLst>
        </c:ser>
        <c:ser>
          <c:idx val="1"/>
          <c:order val="1"/>
          <c:tx>
            <c:strRef>
              <c:f>'Beräknat under-,överskott'!$A$33</c:f>
              <c:strCache>
                <c:ptCount val="1"/>
                <c:pt idx="0">
                  <c:v>Förändring i bostadsbeståndet</c:v>
                </c:pt>
              </c:strCache>
            </c:strRef>
          </c:tx>
          <c:spPr>
            <a:ln w="28575" cap="rnd">
              <a:solidFill>
                <a:schemeClr val="accent2"/>
              </a:solidFill>
              <a:round/>
            </a:ln>
            <a:effectLst/>
          </c:spPr>
          <c:marker>
            <c:symbol val="none"/>
          </c:marker>
          <c:cat>
            <c:strRef>
              <c:f>'Beräknat under-,överskott'!$B$31:$U$31</c:f>
              <c:strCach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strCache>
            </c:strRef>
          </c:cat>
          <c:val>
            <c:numRef>
              <c:f>'Beräknat under-,överskott'!$B$33:$U$33</c:f>
              <c:numCache>
                <c:formatCode>#,##0</c:formatCode>
                <c:ptCount val="20"/>
                <c:pt idx="0">
                  <c:v>147.68614551635525</c:v>
                </c:pt>
                <c:pt idx="1">
                  <c:v>116.74121364327658</c:v>
                </c:pt>
                <c:pt idx="2">
                  <c:v>119.69084548951679</c:v>
                </c:pt>
                <c:pt idx="3">
                  <c:v>16.451981832820984</c:v>
                </c:pt>
                <c:pt idx="4">
                  <c:v>44.908663638803496</c:v>
                </c:pt>
                <c:pt idx="5">
                  <c:v>18.908663638803496</c:v>
                </c:pt>
                <c:pt idx="6">
                  <c:v>157</c:v>
                </c:pt>
                <c:pt idx="7">
                  <c:v>83</c:v>
                </c:pt>
                <c:pt idx="8">
                  <c:v>126</c:v>
                </c:pt>
                <c:pt idx="9">
                  <c:v>278</c:v>
                </c:pt>
                <c:pt idx="10">
                  <c:v>220</c:v>
                </c:pt>
                <c:pt idx="11">
                  <c:v>354</c:v>
                </c:pt>
                <c:pt idx="12">
                  <c:v>173</c:v>
                </c:pt>
                <c:pt idx="13">
                  <c:v>196</c:v>
                </c:pt>
                <c:pt idx="14">
                  <c:v>99</c:v>
                </c:pt>
                <c:pt idx="15">
                  <c:v>125</c:v>
                </c:pt>
                <c:pt idx="16">
                  <c:v>211</c:v>
                </c:pt>
                <c:pt idx="17">
                  <c:v>48</c:v>
                </c:pt>
                <c:pt idx="18">
                  <c:v>61</c:v>
                </c:pt>
                <c:pt idx="19">
                  <c:v>118</c:v>
                </c:pt>
              </c:numCache>
            </c:numRef>
          </c:val>
          <c:smooth val="1"/>
          <c:extLst>
            <c:ext xmlns:c16="http://schemas.microsoft.com/office/drawing/2014/chart" uri="{C3380CC4-5D6E-409C-BE32-E72D297353CC}">
              <c16:uniqueId val="{00000002-50E0-406F-809F-C627A3E74DBB}"/>
            </c:ext>
          </c:extLst>
        </c:ser>
        <c:dLbls>
          <c:showLegendKey val="0"/>
          <c:showVal val="0"/>
          <c:showCatName val="0"/>
          <c:showSerName val="0"/>
          <c:showPercent val="0"/>
          <c:showBubbleSize val="0"/>
        </c:dLbls>
        <c:marker val="1"/>
        <c:smooth val="0"/>
        <c:axId val="42284288"/>
        <c:axId val="42287168"/>
      </c:lineChart>
      <c:catAx>
        <c:axId val="4228428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42287168"/>
        <c:crosses val="autoZero"/>
        <c:auto val="1"/>
        <c:lblAlgn val="ctr"/>
        <c:lblOffset val="100"/>
        <c:noMultiLvlLbl val="0"/>
      </c:catAx>
      <c:valAx>
        <c:axId val="422871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42284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19049</xdr:colOff>
      <xdr:row>0</xdr:row>
      <xdr:rowOff>0</xdr:rowOff>
    </xdr:from>
    <xdr:to>
      <xdr:col>0</xdr:col>
      <xdr:colOff>2162174</xdr:colOff>
      <xdr:row>30</xdr:row>
      <xdr:rowOff>9525</xdr:rowOff>
    </xdr:to>
    <mc:AlternateContent xmlns:mc="http://schemas.openxmlformats.org/markup-compatibility/2006" xmlns:a14="http://schemas.microsoft.com/office/drawing/2010/main">
      <mc:Choice Requires="a14">
        <xdr:graphicFrame macro="">
          <xdr:nvGraphicFramePr>
            <xdr:cNvPr id="3" name="Kommun">
              <a:extLst>
                <a:ext uri="{FF2B5EF4-FFF2-40B4-BE49-F238E27FC236}">
                  <a16:creationId xmlns:a16="http://schemas.microsoft.com/office/drawing/2014/main" id="{B30BF373-A5F5-40B3-9619-7D4EB849BCC5}"/>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Kommun"/>
            </a:graphicData>
          </a:graphic>
        </xdr:graphicFrame>
      </mc:Choice>
      <mc:Fallback xmlns="">
        <xdr:sp macro="" textlink="">
          <xdr:nvSpPr>
            <xdr:cNvPr id="0" name=""/>
            <xdr:cNvSpPr>
              <a:spLocks noTextEdit="1"/>
            </xdr:cNvSpPr>
          </xdr:nvSpPr>
          <xdr:spPr>
            <a:xfrm>
              <a:off x="19049" y="0"/>
              <a:ext cx="2143125" cy="5724525"/>
            </a:xfrm>
            <a:prstGeom prst="rect">
              <a:avLst/>
            </a:prstGeom>
            <a:solidFill>
              <a:prstClr val="white"/>
            </a:solidFill>
            <a:ln w="1">
              <a:solidFill>
                <a:prstClr val="green"/>
              </a:solidFill>
            </a:ln>
          </xdr:spPr>
          <xdr:txBody>
            <a:bodyPr vertOverflow="clip" horzOverflow="clip"/>
            <a:lstStyle/>
            <a:p>
              <a:r>
                <a:rPr lang="sv-SE" sz="1100"/>
                <a:t>Den här formen representerar ett utsnitt. Utsnitt stöds i Excel 2010 eller senare.
Det går inte att använda utsnittet om formen har ändrats i en tidigare version av Excel eller om arbetsboken har sparats i Excel 2003 eller en tidigare version.</a:t>
              </a:r>
            </a:p>
          </xdr:txBody>
        </xdr:sp>
      </mc:Fallback>
    </mc:AlternateContent>
    <xdr:clientData/>
  </xdr:twoCellAnchor>
  <xdr:twoCellAnchor>
    <xdr:from>
      <xdr:col>1</xdr:col>
      <xdr:colOff>0</xdr:colOff>
      <xdr:row>0</xdr:row>
      <xdr:rowOff>0</xdr:rowOff>
    </xdr:from>
    <xdr:to>
      <xdr:col>21</xdr:col>
      <xdr:colOff>0</xdr:colOff>
      <xdr:row>29</xdr:row>
      <xdr:rowOff>180974</xdr:rowOff>
    </xdr:to>
    <xdr:graphicFrame macro="">
      <xdr:nvGraphicFramePr>
        <xdr:cNvPr id="4" name="Diagram 3">
          <a:extLst>
            <a:ext uri="{FF2B5EF4-FFF2-40B4-BE49-F238E27FC236}">
              <a16:creationId xmlns:a16="http://schemas.microsoft.com/office/drawing/2014/main" id="{9367B233-BB1C-4000-9CB3-F3BD98742A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0.43887</cdr:x>
      <cdr:y>0.07179</cdr:y>
    </cdr:from>
    <cdr:to>
      <cdr:x>0.56761</cdr:x>
      <cdr:y>0.12521</cdr:y>
    </cdr:to>
    <cdr:sp macro="" textlink="'Beräknat under-,överskott'!$A$37">
      <cdr:nvSpPr>
        <cdr:cNvPr id="2" name="textruta 1">
          <a:extLst xmlns:a="http://schemas.openxmlformats.org/drawingml/2006/main">
            <a:ext uri="{FF2B5EF4-FFF2-40B4-BE49-F238E27FC236}">
              <a16:creationId xmlns:a16="http://schemas.microsoft.com/office/drawing/2014/main" id="{176B3610-6E14-0350-BC9D-10109DDAA9D4}"/>
            </a:ext>
          </a:extLst>
        </cdr:cNvPr>
        <cdr:cNvSpPr txBox="1"/>
      </cdr:nvSpPr>
      <cdr:spPr>
        <a:xfrm xmlns:a="http://schemas.openxmlformats.org/drawingml/2006/main">
          <a:off x="5162550" y="409575"/>
          <a:ext cx="1514475" cy="3048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ED530D13-2B85-41F2-999D-3CBC6AE0384A}" type="TxLink">
            <a:rPr lang="en-US" sz="1600" b="0" i="0" u="none" strike="noStrike" kern="1200">
              <a:solidFill>
                <a:srgbClr val="000000"/>
              </a:solidFill>
              <a:latin typeface="+mn-lt"/>
              <a:cs typeface="Calibri"/>
            </a:rPr>
            <a:pPr algn="ctr"/>
            <a:t>Ale</a:t>
          </a:fld>
          <a:endParaRPr lang="sv-SE" sz="1600" kern="1200">
            <a:latin typeface="+mn-lt"/>
          </a:endParaRPr>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nsson Hans" refreshedDate="46153.435872800925" createdVersion="8" refreshedVersion="8" minRefreshableVersion="3" recordCount="290" xr:uid="{E07D47E4-405D-43C5-82A1-7DBED9D5979F}">
  <cacheSource type="worksheet">
    <worksheetSource name="Tabell3"/>
  </cacheSource>
  <cacheFields count="43">
    <cacheField name="Kommunkod" numFmtId="0">
      <sharedItems containsSemiMixedTypes="0" containsString="0" containsNumber="1" containsInteger="1" minValue="114" maxValue="2584"/>
    </cacheField>
    <cacheField name="Kommun" numFmtId="0">
      <sharedItems count="290">
        <s v="Upplands Väsby"/>
        <s v="Vallentuna"/>
        <s v="Österåker"/>
        <s v="Värmdö"/>
        <s v="Järfälla"/>
        <s v="Ekerö"/>
        <s v="Huddinge"/>
        <s v="Botkyrka"/>
        <s v="Salem"/>
        <s v="Haninge"/>
        <s v="Tyresö"/>
        <s v="Upplands-Bro"/>
        <s v="Nykvarn"/>
        <s v="Täby"/>
        <s v="Danderyd"/>
        <s v="Sollentuna"/>
        <s v="Stockholm"/>
        <s v="Södertälje"/>
        <s v="Nacka"/>
        <s v="Sundbyberg"/>
        <s v="Solna"/>
        <s v="Lidingö"/>
        <s v="Vaxholm"/>
        <s v="Norrtälje"/>
        <s v="Sigtuna"/>
        <s v="Nynäshamn"/>
        <s v="Håbo"/>
        <s v="Älvkarleby"/>
        <s v="Knivsta"/>
        <s v="Heby"/>
        <s v="Tierp"/>
        <s v="Uppsala"/>
        <s v="Enköping"/>
        <s v="Östhammar"/>
        <s v="Vingåker"/>
        <s v="Gnesta"/>
        <s v="Nyköping"/>
        <s v="Oxelösund"/>
        <s v="Flen"/>
        <s v="Katrineholm"/>
        <s v="Eskilstuna"/>
        <s v="Strängnäs"/>
        <s v="Trosa"/>
        <s v="Ödeshög"/>
        <s v="Ydre"/>
        <s v="Kinda"/>
        <s v="Boxholm"/>
        <s v="Åtvidaberg"/>
        <s v="Finspång"/>
        <s v="Valdemarsvik"/>
        <s v="Linköping"/>
        <s v="Norrköping"/>
        <s v="Söderköping"/>
        <s v="Motala"/>
        <s v="Vadstena"/>
        <s v="Mjölby"/>
        <s v="Aneby"/>
        <s v="Gnosjö"/>
        <s v="Mullsjö"/>
        <s v="Habo"/>
        <s v="Gislaved"/>
        <s v="Vaggeryd"/>
        <s v="Jönköping"/>
        <s v="Nässjö"/>
        <s v="Värnamo"/>
        <s v="Sävsjö"/>
        <s v="Vetlanda"/>
        <s v="Eksjö"/>
        <s v="Tranås"/>
        <s v="Uppvidinge"/>
        <s v="Lessebo"/>
        <s v="Tingsryd"/>
        <s v="Alvesta"/>
        <s v="Älmhult"/>
        <s v="Markaryd"/>
        <s v="Växjö"/>
        <s v="Ljungby"/>
        <s v="Högsby"/>
        <s v="Torsås"/>
        <s v="Mörbylånga"/>
        <s v="Hultsfred"/>
        <s v="Mönsterås"/>
        <s v="Emmaboda"/>
        <s v="Kalmar"/>
        <s v="Nybro"/>
        <s v="Oskarshamn"/>
        <s v="Västervik"/>
        <s v="Vimmerby"/>
        <s v="Borgholm"/>
        <s v="Gotland"/>
        <s v="Olofström"/>
        <s v="Karlskrona"/>
        <s v="Ronneby"/>
        <s v="Karlshamn"/>
        <s v="Sölvesborg"/>
        <s v="Svalöv"/>
        <s v="Staffanstorp"/>
        <s v="Burlöv"/>
        <s v="Vellinge"/>
        <s v="Östra Göinge"/>
        <s v="Örkelljunga"/>
        <s v="Bjuv"/>
        <s v="Kävlinge"/>
        <s v="Lomma"/>
        <s v="Svedala"/>
        <s v="Skurup"/>
        <s v="Sjöbo"/>
        <s v="Hörby"/>
        <s v="Höör"/>
        <s v="Tomelilla"/>
        <s v="Bromölla"/>
        <s v="Osby"/>
        <s v="Perstorp"/>
        <s v="Klippan"/>
        <s v="Åstorp"/>
        <s v="Båstad"/>
        <s v="Malmö"/>
        <s v="Lund"/>
        <s v="Landskrona"/>
        <s v="Helsingborg"/>
        <s v="Höganäs"/>
        <s v="Eslöv"/>
        <s v="Ystad"/>
        <s v="Trelleborg"/>
        <s v="Kristianstad"/>
        <s v="Simrishamn"/>
        <s v="Ängelholm"/>
        <s v="Hässleholm"/>
        <s v="Hylte"/>
        <s v="Halmstad"/>
        <s v="Laholm"/>
        <s v="Falkenberg"/>
        <s v="Varberg"/>
        <s v="Kungsbacka"/>
        <s v="Härryda"/>
        <s v="Partille"/>
        <s v="Öckerö"/>
        <s v="Stenungsund"/>
        <s v="Tjörn"/>
        <s v="Orust"/>
        <s v="Sotenäs"/>
        <s v="Munkedal"/>
        <s v="Tanum"/>
        <s v="Dals-Ed"/>
        <s v="Färgelanda"/>
        <s v="Ale"/>
        <s v="Lerum"/>
        <s v="Vårgårda"/>
        <s v="Bollebygd"/>
        <s v="Grästorp"/>
        <s v="Essunga"/>
        <s v="Karlsborg"/>
        <s v="Gullspång"/>
        <s v="Tranemo"/>
        <s v="Bengtsfors"/>
        <s v="Mellerud"/>
        <s v="Lilla Edet"/>
        <s v="Mark"/>
        <s v="Svenljunga"/>
        <s v="Herrljunga"/>
        <s v="Vara"/>
        <s v="Götene"/>
        <s v="Tibro"/>
        <s v="Töreboda"/>
        <s v="Göteborg"/>
        <s v="Mölndal"/>
        <s v="Kungälv"/>
        <s v="Lysekil"/>
        <s v="Uddevalla"/>
        <s v="Strömstad"/>
        <s v="Vänersborg"/>
        <s v="Trollhättan"/>
        <s v="Alingsås"/>
        <s v="Borås"/>
        <s v="Ulricehamn"/>
        <s v="Åmål"/>
        <s v="Mariestad"/>
        <s v="Lidköping"/>
        <s v="Skara"/>
        <s v="Skövde"/>
        <s v="Hjo"/>
        <s v="Tidaholm"/>
        <s v="Falköping"/>
        <s v="Kil"/>
        <s v="Eda"/>
        <s v="Torsby"/>
        <s v="Storfors"/>
        <s v="Hammarö"/>
        <s v="Munkfors"/>
        <s v="Forshaga"/>
        <s v="Grums"/>
        <s v="Årjäng"/>
        <s v="Sunne"/>
        <s v="Karlstad"/>
        <s v="Kristinehamn"/>
        <s v="Filipstad"/>
        <s v="Hagfors"/>
        <s v="Arvika"/>
        <s v="Säffle"/>
        <s v="Lekeberg"/>
        <s v="Laxå"/>
        <s v="Hallsberg"/>
        <s v="Degerfors"/>
        <s v="Hällefors"/>
        <s v="Ljusnarsberg"/>
        <s v="Örebro"/>
        <s v="Kumla"/>
        <s v="Askersund"/>
        <s v="Karlskoga"/>
        <s v="Nora"/>
        <s v="Lindesberg"/>
        <s v="Skinnskatteberg"/>
        <s v="Surahammar"/>
        <s v="Kungsör"/>
        <s v="Hallstahammar"/>
        <s v="Norberg"/>
        <s v="Västerås"/>
        <s v="Sala"/>
        <s v="Fagersta"/>
        <s v="Köping"/>
        <s v="Arboga"/>
        <s v="Vansbro"/>
        <s v="Malung-Sälen"/>
        <s v="Gagnef"/>
        <s v="Leksand"/>
        <s v="Rättvik"/>
        <s v="Orsa"/>
        <s v="Älvdalen"/>
        <s v="Smedjebacken"/>
        <s v="Mora"/>
        <s v="Falun"/>
        <s v="Borlänge"/>
        <s v="Säter"/>
        <s v="Hedemora"/>
        <s v="Avesta"/>
        <s v="Ludvika"/>
        <s v="Ockelbo"/>
        <s v="Hofors"/>
        <s v="Ovanåker"/>
        <s v="Nordanstig"/>
        <s v="Ljusdal"/>
        <s v="Gävle"/>
        <s v="Sandviken"/>
        <s v="Söderhamn"/>
        <s v="Bollnäs"/>
        <s v="Hudiksvall"/>
        <s v="Ånge"/>
        <s v="Timrå"/>
        <s v="Härnösand"/>
        <s v="Sundsvall"/>
        <s v="Kramfors"/>
        <s v="Sollefteå"/>
        <s v="Örnsköldsvik"/>
        <s v="Ragunda"/>
        <s v="Bräcke"/>
        <s v="Krokom"/>
        <s v="Strömsund"/>
        <s v="Åre"/>
        <s v="Berg"/>
        <s v="Härjedalen"/>
        <s v="Östersund"/>
        <s v="Nordmaling"/>
        <s v="Bjurholm"/>
        <s v="Vindeln"/>
        <s v="Robertsfors"/>
        <s v="Norsjö"/>
        <s v="Malå"/>
        <s v="Storuman"/>
        <s v="Sorsele"/>
        <s v="Dorotea"/>
        <s v="Vännäs"/>
        <s v="Vilhelmina"/>
        <s v="Åsele"/>
        <s v="Umeå"/>
        <s v="Lycksele"/>
        <s v="Skellefteå"/>
        <s v="Arvidsjaur"/>
        <s v="Arjeplog"/>
        <s v="Jokkmokk"/>
        <s v="Överkalix"/>
        <s v="Kalix"/>
        <s v="Övertorneå"/>
        <s v="Pajala"/>
        <s v="Gällivare"/>
        <s v="Älvsbyn"/>
        <s v="Luleå"/>
        <s v="Piteå"/>
        <s v="Boden"/>
        <s v="Haparanda"/>
        <s v="Kiruna"/>
      </sharedItems>
    </cacheField>
    <cacheField name="NollKommun" numFmtId="0">
      <sharedItems containsSemiMixedTypes="0" containsString="0" containsNumber="1" containsInteger="1" minValue="0" maxValue="1" count="2">
        <n v="0"/>
        <n v="1"/>
      </sharedItems>
    </cacheField>
    <cacheField name="Förändring i antalet hushåll 2006" numFmtId="3">
      <sharedItems containsSemiMixedTypes="0" containsString="0" containsNumber="1" minValue="-139.5380859375" maxValue="5202.28125"/>
    </cacheField>
    <cacheField name="Förändring i antalet hushåll 2007" numFmtId="3">
      <sharedItems containsSemiMixedTypes="0" containsString="0" containsNumber="1" minValue="-84.85791015625" maxValue="5605.65625"/>
    </cacheField>
    <cacheField name="Förändring i antalet hushåll 2008" numFmtId="3">
      <sharedItems containsSemiMixedTypes="0" containsString="0" containsNumber="1" minValue="-71.2490234375" maxValue="7178.15625"/>
    </cacheField>
    <cacheField name="Förändring i antalet hushåll 2009" numFmtId="3">
      <sharedItems containsSemiMixedTypes="0" containsString="0" containsNumber="1" minValue="-87.615234375" maxValue="9428.09375"/>
    </cacheField>
    <cacheField name="Förändring i antalet hushåll 2010" numFmtId="3">
      <sharedItems containsSemiMixedTypes="0" containsString="0" containsNumber="1" minValue="-92.80078125" maxValue="8309.46875"/>
    </cacheField>
    <cacheField name="Förändring i antalet hushåll 2011" numFmtId="3">
      <sharedItems containsSemiMixedTypes="0" containsString="0" containsNumber="1" minValue="-173.8642578125" maxValue="9071.375"/>
    </cacheField>
    <cacheField name="Förändring i antalet hushåll 2012" numFmtId="3">
      <sharedItems containsSemiMixedTypes="0" containsString="0" containsNumber="1" minValue="-276.787109375" maxValue="9028.78125"/>
    </cacheField>
    <cacheField name="Förändring i antalet hushåll 2013" numFmtId="3">
      <sharedItems containsSemiMixedTypes="0" containsString="0" containsNumber="1" minValue="-82.96728515625" maxValue="8673.90625"/>
    </cacheField>
    <cacheField name="Förändring i antalet hushåll 2014" numFmtId="3">
      <sharedItems containsSemiMixedTypes="0" containsString="0" containsNumber="1" minValue="-53.3994140625" maxValue="7831.78125"/>
    </cacheField>
    <cacheField name="Förändring i antalet hushåll 2015" numFmtId="3">
      <sharedItems containsSemiMixedTypes="0" containsString="0" containsNumber="1" minValue="-33.634765625" maxValue="6297.28125"/>
    </cacheField>
    <cacheField name="Förändring i antalet hushåll 2016" numFmtId="3">
      <sharedItems containsSemiMixedTypes="0" containsString="0" containsNumber="1" minValue="-80.0849609375" maxValue="6829.28125"/>
    </cacheField>
    <cacheField name="Förändring i antalet hushåll 2017" numFmtId="3">
      <sharedItems containsSemiMixedTypes="0" containsString="0" containsNumber="1" minValue="-119.3408203125" maxValue="7915.125"/>
    </cacheField>
    <cacheField name="Förändring i antalet hushåll 2018" numFmtId="3">
      <sharedItems containsSemiMixedTypes="0" containsString="0" containsNumber="1" minValue="-135.5625" maxValue="6849.8125"/>
    </cacheField>
    <cacheField name="Förändring i antalet hushåll 2019" numFmtId="3">
      <sharedItems containsSemiMixedTypes="0" containsString="0" containsNumber="1" minValue="-145.03515625" maxValue="6778.625"/>
    </cacheField>
    <cacheField name="Förändring i antalet hushåll 2020" numFmtId="3">
      <sharedItems containsSemiMixedTypes="0" containsString="0" containsNumber="1" minValue="-126.224609375" maxValue="2287.6875"/>
    </cacheField>
    <cacheField name="Förändring i antalet hushåll 2021" numFmtId="3">
      <sharedItems containsSemiMixedTypes="0" containsString="0" containsNumber="1" minValue="-71.298828125" maxValue="3369.65625"/>
    </cacheField>
    <cacheField name="Förändring i antalet hushåll 2022" numFmtId="3">
      <sharedItems containsSemiMixedTypes="0" containsString="0" containsNumber="1" minValue="-83.560546875" maxValue="5647.21875"/>
    </cacheField>
    <cacheField name="Förändring i antalet hushåll 2023" numFmtId="3">
      <sharedItems containsSemiMixedTypes="0" containsString="0" containsNumber="1" minValue="-115.796875" maxValue="4877.9375"/>
    </cacheField>
    <cacheField name="Förändring i antalet hushåll 2024" numFmtId="3">
      <sharedItems containsSemiMixedTypes="0" containsString="0" containsNumber="1" minValue="-109.26611328125" maxValue="5001.3125"/>
    </cacheField>
    <cacheField name="Förändring i antalet hushåll 2025" numFmtId="164">
      <sharedItems containsSemiMixedTypes="0" containsString="0" containsNumber="1" minValue="-1465.375" maxValue="4117.3125"/>
    </cacheField>
    <cacheField name="Tillkommande lägenheter 2006" numFmtId="3">
      <sharedItems containsSemiMixedTypes="0" containsString="0" containsNumber="1" minValue="-25.20884526662369" maxValue="4591.0357124557049"/>
    </cacheField>
    <cacheField name="Tillkommande lägenheter 2007" numFmtId="3">
      <sharedItems containsSemiMixedTypes="0" containsString="0" containsNumber="1" minValue="-12.06537311749112" maxValue="5163"/>
    </cacheField>
    <cacheField name="Tillkommande lägenheter 2008" numFmtId="3">
      <sharedItems containsSemiMixedTypes="0" containsString="0" containsNumber="1" minValue="-8.773571384059327" maxValue="5776.3249999246464"/>
    </cacheField>
    <cacheField name="Tillkommande lägenheter 2009" numFmtId="3">
      <sharedItems containsSemiMixedTypes="0" containsString="0" containsNumber="1" minValue="-5.0582097128997692" maxValue="5488"/>
    </cacheField>
    <cacheField name="Tillkommande lägenheter 2010" numFmtId="3">
      <sharedItems containsSemiMixedTypes="0" containsString="0" containsNumber="1" minValue="-9.1364576337379511" maxValue="4319.2357142641849"/>
    </cacheField>
    <cacheField name="Tillkommande lägenheter 2011" numFmtId="3">
      <sharedItems containsSemiMixedTypes="0" containsString="0" containsNumber="1" minValue="-20.039970973739816" maxValue="3866.4428565543835"/>
    </cacheField>
    <cacheField name="Tillkommande lägenheter 2012" numFmtId="3">
      <sharedItems containsSemiMixedTypes="0" containsString="0" containsNumber="1" minValue="-74" maxValue="5031"/>
    </cacheField>
    <cacheField name="Tillkommande lägenheter 2013" numFmtId="3">
      <sharedItems containsSemiMixedTypes="0" containsString="0" containsNumber="1" minValue="-117" maxValue="4277"/>
    </cacheField>
    <cacheField name="Tillkommande lägenheter 2014" numFmtId="3">
      <sharedItems containsSemiMixedTypes="0" containsString="0" containsNumber="1" minValue="-53" maxValue="4057"/>
    </cacheField>
    <cacheField name="Tillkommande lägenheter 2015" numFmtId="3">
      <sharedItems containsSemiMixedTypes="0" containsString="0" containsNumber="1" minValue="-101.44138658321442" maxValue="6125"/>
    </cacheField>
    <cacheField name="Tillkommande lägenheter 2016" numFmtId="3">
      <sharedItems containsSemiMixedTypes="0" containsString="0" containsNumber="1" minValue="-38.441386583214424" maxValue="4965"/>
    </cacheField>
    <cacheField name="Tillkommande lägenheter 2017" numFmtId="3">
      <sharedItems containsSemiMixedTypes="0" containsString="0" containsNumber="1" minValue="-5" maxValue="6307"/>
    </cacheField>
    <cacheField name="Tillkommande lägenheter 2018" numFmtId="3">
      <sharedItems containsSemiMixedTypes="0" containsString="0" containsNumber="1" minValue="-7.8264852297047254" maxValue="5945"/>
    </cacheField>
    <cacheField name="Tillkommande lägenheter 2019" numFmtId="3">
      <sharedItems containsSemiMixedTypes="0" containsString="0" containsNumber="1" minValue="-198" maxValue="5934"/>
    </cacheField>
    <cacheField name="Tillkommande lägenheter 2020" numFmtId="3">
      <sharedItems containsSemiMixedTypes="0" containsString="0" containsNumber="1" minValue="-66" maxValue="4772"/>
    </cacheField>
    <cacheField name="Tillkommande lägenheter 2021" numFmtId="3">
      <sharedItems containsSemiMixedTypes="0" containsString="0" containsNumber="1" minValue="-48.717893290648988" maxValue="5294"/>
    </cacheField>
    <cacheField name="Tillkommande lägenheter 2022" numFmtId="3">
      <sharedItems containsSemiMixedTypes="0" containsString="0" containsNumber="1" minValue="-91" maxValue="5896"/>
    </cacheField>
    <cacheField name="Tillkommande lägenheter 2023" numFmtId="3">
      <sharedItems containsSemiMixedTypes="0" containsString="0" containsNumber="1" minValue="-28.709910001574677" maxValue="5425"/>
    </cacheField>
    <cacheField name="Tillkommande lägenheter 2024" numFmtId="3">
      <sharedItems containsSemiMixedTypes="0" containsString="0" containsNumber="1" minValue="-75.551171660158658" maxValue="5106"/>
    </cacheField>
    <cacheField name="Tillkommande lägenheter 2025" numFmtId="3">
      <sharedItems containsSemiMixedTypes="0" containsString="0" containsNumber="1" minValue="-130.44138658321441" maxValue="4446"/>
    </cacheField>
  </cacheFields>
  <extLst>
    <ext xmlns:x14="http://schemas.microsoft.com/office/spreadsheetml/2009/9/main" uri="{725AE2AE-9491-48be-B2B4-4EB974FC3084}">
      <x14:pivotCacheDefinition pivotCacheId="892772960"/>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90">
  <r>
    <n v="114"/>
    <x v="0"/>
    <x v="0"/>
    <n v="150.779296875"/>
    <n v="124.80859375"/>
    <n v="133.365234375"/>
    <n v="227.857421875"/>
    <n v="347.041015625"/>
    <n v="511.9375"/>
    <n v="322.5703125"/>
    <n v="367.369140625"/>
    <n v="244.232421875"/>
    <n v="393.212890625"/>
    <n v="655.69921875"/>
    <n v="316.646484375"/>
    <n v="409.576171875"/>
    <n v="583.009765625"/>
    <n v="200.779296875"/>
    <n v="292.095703125"/>
    <n v="707.52734375"/>
    <n v="489.126953125"/>
    <n v="155.28515625"/>
    <n v="160.763671875"/>
    <n v="164.77162816446315"/>
    <n v="65"/>
    <n v="181.62000821853673"/>
    <n v="10"/>
    <n v="52.891430919581921"/>
    <n v="235.03244513523913"/>
    <n v="82"/>
    <n v="349"/>
    <n v="112"/>
    <n v="388"/>
    <n v="402"/>
    <n v="421"/>
    <n v="359"/>
    <n v="457"/>
    <n v="319"/>
    <n v="613"/>
    <n v="263"/>
    <n v="221"/>
    <n v="266"/>
    <n v="71"/>
  </r>
  <r>
    <n v="115"/>
    <x v="1"/>
    <x v="0"/>
    <n v="196.8837890625"/>
    <n v="249.7451171875"/>
    <n v="214.443359375"/>
    <n v="195.1650390625"/>
    <n v="320.9794921875"/>
    <n v="293.080078125"/>
    <n v="291.3271484375"/>
    <n v="213.49609375"/>
    <n v="219.2529296875"/>
    <n v="268.970703125"/>
    <n v="246.4208984375"/>
    <n v="195.6064453125"/>
    <n v="158.38671875"/>
    <n v="336.015625"/>
    <n v="85.4541015625"/>
    <n v="171.76953125"/>
    <n v="333.306640625"/>
    <n v="256.4921875"/>
    <n v="94.8203125"/>
    <n v="239.634765625"/>
    <n v="189.71896824208716"/>
    <n v="209"/>
    <n v="239.74136928055654"/>
    <n v="142"/>
    <n v="180.92610550873044"/>
    <n v="82.980217238631951"/>
    <n v="97"/>
    <n v="101"/>
    <n v="99"/>
    <n v="172"/>
    <n v="100"/>
    <n v="100"/>
    <n v="270"/>
    <n v="211"/>
    <n v="107"/>
    <n v="166"/>
    <n v="173"/>
    <n v="204"/>
    <n v="165"/>
    <n v="274"/>
  </r>
  <r>
    <n v="117"/>
    <x v="2"/>
    <x v="0"/>
    <n v="235.5625"/>
    <n v="202.92578125"/>
    <n v="258.61328125"/>
    <n v="272.5283203125"/>
    <n v="246.7060546875"/>
    <n v="223.294921875"/>
    <n v="278.53125"/>
    <n v="249.775390625"/>
    <n v="402.69140625"/>
    <n v="467.625"/>
    <n v="590.728515625"/>
    <n v="426.013671875"/>
    <n v="343.978515625"/>
    <n v="466.361328125"/>
    <n v="463.744140625"/>
    <n v="674.509765625"/>
    <n v="462.888671875"/>
    <n v="228.302734375"/>
    <n v="325.876953125"/>
    <n v="241.572265625"/>
    <n v="362.55611663088223"/>
    <n v="164"/>
    <n v="265.65231068480102"/>
    <n v="119"/>
    <n v="104.90066019565744"/>
    <n v="72.284712014636625"/>
    <n v="183"/>
    <n v="64"/>
    <n v="276"/>
    <n v="421"/>
    <n v="270"/>
    <n v="474"/>
    <n v="231"/>
    <n v="526"/>
    <n v="316"/>
    <n v="414"/>
    <n v="353"/>
    <n v="296"/>
    <n v="157"/>
    <n v="196"/>
  </r>
  <r>
    <n v="120"/>
    <x v="3"/>
    <x v="0"/>
    <n v="362.9873046875"/>
    <n v="410.0498046875"/>
    <n v="257.0009765625"/>
    <n v="247.689453125"/>
    <n v="259.8798828125"/>
    <n v="318.8701171875"/>
    <n v="329.2734375"/>
    <n v="325.8447265625"/>
    <n v="436.23828125"/>
    <n v="346.994140625"/>
    <n v="519.48046875"/>
    <n v="650.423828125"/>
    <n v="504.0859375"/>
    <n v="389.015625"/>
    <n v="386.17578125"/>
    <n v="410.556640625"/>
    <n v="245.73828125"/>
    <n v="243.083984375"/>
    <n v="164.541015625"/>
    <n v="152.890625"/>
    <n v="300.78925983938689"/>
    <n v="197"/>
    <n v="47.661910699268873"/>
    <n v="116"/>
    <n v="10.903403056933964"/>
    <n v="47.359683556194994"/>
    <n v="26"/>
    <n v="186"/>
    <n v="235"/>
    <n v="240"/>
    <n v="81"/>
    <n v="750"/>
    <n v="652"/>
    <n v="124"/>
    <n v="38"/>
    <n v="114"/>
    <n v="164"/>
    <n v="274"/>
    <n v="115"/>
    <n v="148"/>
  </r>
  <r>
    <n v="123"/>
    <x v="4"/>
    <x v="0"/>
    <n v="227.599609375"/>
    <n v="435.125"/>
    <n v="446.435546875"/>
    <n v="425.029296875"/>
    <n v="448.55078125"/>
    <n v="568.291015625"/>
    <n v="486.8828125"/>
    <n v="461.2265625"/>
    <n v="696.806640625"/>
    <n v="809.693359375"/>
    <n v="921.875"/>
    <n v="890.3671875"/>
    <n v="866.58984375"/>
    <n v="685.3515625"/>
    <n v="663.60546875"/>
    <n v="949.48046875"/>
    <n v="1076.34765625"/>
    <n v="570.08984375"/>
    <n v="1245.19921875"/>
    <n v="763.76953125"/>
    <n v="144.94714717309463"/>
    <n v="382"/>
    <n v="341.38017664830392"/>
    <n v="120"/>
    <n v="143.82290761380111"/>
    <n v="248.15947477723043"/>
    <n v="88"/>
    <n v="179"/>
    <n v="327"/>
    <n v="843"/>
    <n v="800"/>
    <n v="917"/>
    <n v="1105"/>
    <n v="623"/>
    <n v="900"/>
    <n v="881"/>
    <n v="1450"/>
    <n v="1302"/>
    <n v="1454"/>
    <n v="624"/>
  </r>
  <r>
    <n v="125"/>
    <x v="5"/>
    <x v="0"/>
    <n v="143.826171875"/>
    <n v="110.1552734375"/>
    <n v="92.5419921875"/>
    <n v="155.6708984375"/>
    <n v="177.0869140625"/>
    <n v="175.9677734375"/>
    <n v="218.5595703125"/>
    <n v="130.748046875"/>
    <n v="193.6552734375"/>
    <n v="144.759765625"/>
    <n v="210.54296875"/>
    <n v="145.1640625"/>
    <n v="245.5908203125"/>
    <n v="233.8955078125"/>
    <n v="174.4306640625"/>
    <n v="97.8583984375"/>
    <n v="86.2568359375"/>
    <n v="-65.720703125"/>
    <n v="151.35546875"/>
    <n v="123.0283203125"/>
    <n v="143.17009256403276"/>
    <n v="107"/>
    <n v="102.80112145851899"/>
    <n v="110"/>
    <n v="96.943177559576853"/>
    <n v="99.446853295100723"/>
    <n v="66"/>
    <n v="71"/>
    <n v="114"/>
    <n v="38"/>
    <n v="151"/>
    <n v="137"/>
    <n v="360"/>
    <n v="55"/>
    <n v="68"/>
    <n v="132"/>
    <n v="45"/>
    <n v="96"/>
    <n v="51"/>
    <n v="157"/>
  </r>
  <r>
    <n v="126"/>
    <x v="6"/>
    <x v="0"/>
    <n v="556.75"/>
    <n v="643.07421875"/>
    <n v="968.4921875"/>
    <n v="775.046875"/>
    <n v="728.3984375"/>
    <n v="784.01171875"/>
    <n v="976.9375"/>
    <n v="751.265625"/>
    <n v="744.7421875"/>
    <n v="602.72265625"/>
    <n v="1020.49609375"/>
    <n v="1067.765625"/>
    <n v="880.01953125"/>
    <n v="634.35546875"/>
    <n v="398.67578125"/>
    <n v="540.63671875"/>
    <n v="512.05859375"/>
    <n v="130.640625"/>
    <n v="353.08984375"/>
    <n v="448.60546875"/>
    <n v="217.7767943888895"/>
    <n v="370"/>
    <n v="342.12610329836605"/>
    <n v="407"/>
    <n v="185.75031522810457"/>
    <n v="173.17528290152526"/>
    <n v="66"/>
    <n v="675"/>
    <n v="219"/>
    <n v="380"/>
    <n v="864"/>
    <n v="651"/>
    <n v="997"/>
    <n v="357"/>
    <n v="241"/>
    <n v="342"/>
    <n v="309"/>
    <n v="309"/>
    <n v="173"/>
    <n v="437"/>
  </r>
  <r>
    <n v="127"/>
    <x v="7"/>
    <x v="0"/>
    <n v="450.3359375"/>
    <n v="581.794921875"/>
    <n v="474.513671875"/>
    <n v="574.640625"/>
    <n v="668.078125"/>
    <n v="918.828125"/>
    <n v="656.14453125"/>
    <n v="652.515625"/>
    <n v="664.70703125"/>
    <n v="419.12890625"/>
    <n v="571.2890625"/>
    <n v="582.47265625"/>
    <n v="519.26953125"/>
    <n v="777.609375"/>
    <n v="290.5546875"/>
    <n v="419.53515625"/>
    <n v="395.7109375"/>
    <n v="438.17578125"/>
    <n v="389.37109375"/>
    <n v="545.16015625"/>
    <n v="184.98515740306297"/>
    <n v="200"/>
    <n v="164.29938883424376"/>
    <n v="165"/>
    <n v="289.79982538121249"/>
    <n v="389.52856041980846"/>
    <n v="98"/>
    <n v="162"/>
    <n v="509"/>
    <n v="215"/>
    <n v="523"/>
    <n v="635"/>
    <n v="443"/>
    <n v="920"/>
    <n v="317"/>
    <n v="316"/>
    <n v="93"/>
    <n v="165"/>
    <n v="925"/>
    <n v="496"/>
  </r>
  <r>
    <n v="128"/>
    <x v="8"/>
    <x v="0"/>
    <n v="124.86279296875"/>
    <n v="154.63623046875"/>
    <n v="57.76416015625"/>
    <n v="104.40087890625"/>
    <n v="82.013671875"/>
    <n v="147.50927734375"/>
    <n v="122.85595703125"/>
    <n v="91.9560546875"/>
    <n v="75.982421875"/>
    <n v="119.43359375"/>
    <n v="120.99267578125"/>
    <n v="70.70703125"/>
    <n v="70.52783203125"/>
    <n v="31.02392578125"/>
    <n v="112.18994140625"/>
    <n v="119.484375"/>
    <n v="80.521484375"/>
    <n v="77.88525390625"/>
    <n v="68.80078125"/>
    <n v="-17.35888671875"/>
    <n v="113.76366482436143"/>
    <n v="82"/>
    <n v="36.866739139826649"/>
    <n v="83"/>
    <n v="85.961925468521898"/>
    <n v="25.959296139598578"/>
    <n v="23"/>
    <n v="42"/>
    <n v="18"/>
    <n v="123"/>
    <n v="44"/>
    <n v="23"/>
    <n v="78"/>
    <n v="32"/>
    <n v="151"/>
    <n v="128"/>
    <n v="25"/>
    <n v="146"/>
    <n v="19"/>
    <n v="13"/>
  </r>
  <r>
    <n v="136"/>
    <x v="9"/>
    <x v="0"/>
    <n v="495.12109375"/>
    <n v="338.62890625"/>
    <n v="554.814453125"/>
    <n v="666.373046875"/>
    <n v="497.8828125"/>
    <n v="708.91796875"/>
    <n v="675.90234375"/>
    <n v="788.66796875"/>
    <n v="773.515625"/>
    <n v="765.5234375"/>
    <n v="877.05078125"/>
    <n v="1023.796875"/>
    <n v="854.64453125"/>
    <n v="974.8046875"/>
    <n v="703.42578125"/>
    <n v="988.37109375"/>
    <n v="975.2265625"/>
    <n v="1109.4453125"/>
    <n v="762.76171875"/>
    <n v="462.15625"/>
    <n v="237.777634327361"/>
    <n v="246"/>
    <n v="234.29084376642075"/>
    <n v="184"/>
    <n v="57.79738393326307"/>
    <n v="200.46182750919058"/>
    <n v="351"/>
    <n v="416"/>
    <n v="261"/>
    <n v="897"/>
    <n v="764"/>
    <n v="777"/>
    <n v="368"/>
    <n v="2"/>
    <n v="1339"/>
    <n v="720"/>
    <n v="998"/>
    <n v="1502"/>
    <n v="708"/>
    <n v="303"/>
  </r>
  <r>
    <n v="138"/>
    <x v="10"/>
    <x v="0"/>
    <n v="160.341796875"/>
    <n v="252.84765625"/>
    <n v="211.173828125"/>
    <n v="225.46875"/>
    <n v="211.201171875"/>
    <n v="278.96875"/>
    <n v="332.912109375"/>
    <n v="320.91015625"/>
    <n v="541.91796875"/>
    <n v="436.037109375"/>
    <n v="484.021484375"/>
    <n v="196.015625"/>
    <n v="386.1796875"/>
    <n v="279.541015625"/>
    <n v="195.9765625"/>
    <n v="225.0390625"/>
    <n v="210.505859375"/>
    <n v="171.36328125"/>
    <n v="131.517578125"/>
    <n v="345.79296875"/>
    <n v="65.356044276315927"/>
    <n v="118.64487962526715"/>
    <n v="112.2623981697221"/>
    <n v="49.644879625267151"/>
    <n v="94.535599209397134"/>
    <n v="140.65788159148676"/>
    <n v="26.644879625267151"/>
    <n v="124.64487962526715"/>
    <n v="436.64487962526715"/>
    <n v="263.64487962526715"/>
    <n v="331.64487962526715"/>
    <n v="263.64487962526715"/>
    <n v="13.644879625267153"/>
    <n v="710.64487962526721"/>
    <n v="383.64487962526715"/>
    <n v="134.64487962526715"/>
    <n v="228.64487962526715"/>
    <n v="236.64487962526715"/>
    <n v="238.64487962526715"/>
    <n v="447.64487962526715"/>
  </r>
  <r>
    <n v="139"/>
    <x v="11"/>
    <x v="0"/>
    <n v="174.5703125"/>
    <n v="221.6748046875"/>
    <n v="223.75390625"/>
    <n v="258.2529296875"/>
    <n v="247.2451171875"/>
    <n v="180.9384765625"/>
    <n v="225.4912109375"/>
    <n v="191.9189453125"/>
    <n v="263.9716796875"/>
    <n v="234.7001953125"/>
    <n v="434.765625"/>
    <n v="404.3583984375"/>
    <n v="409.0458984375"/>
    <n v="285.8740234375"/>
    <n v="359.7255859375"/>
    <n v="373.96484375"/>
    <n v="403.970703125"/>
    <n v="280.515625"/>
    <n v="258.2880859375"/>
    <n v="245.92578125"/>
    <n v="234.7786169348073"/>
    <n v="165"/>
    <n v="103.78500187378619"/>
    <n v="142"/>
    <n v="229.9385719639389"/>
    <n v="48.320967014330193"/>
    <n v="71"/>
    <n v="91"/>
    <n v="229"/>
    <n v="170"/>
    <n v="243"/>
    <n v="784"/>
    <n v="141"/>
    <n v="69"/>
    <n v="387"/>
    <n v="189"/>
    <n v="497"/>
    <n v="94"/>
    <n v="173"/>
    <n v="555"/>
  </r>
  <r>
    <n v="140"/>
    <x v="12"/>
    <x v="0"/>
    <n v="101.12841796875"/>
    <n v="106.935302734375"/>
    <n v="48.657958984375"/>
    <n v="72.817138671875"/>
    <n v="68.983154296875"/>
    <n v="37.038818359375"/>
    <n v="77.58154296875"/>
    <n v="60.96044921875"/>
    <n v="162.260009765625"/>
    <n v="144.853759765625"/>
    <n v="124.20556640625"/>
    <n v="92.80908203125"/>
    <n v="114.2744140625"/>
    <n v="76.65185546875"/>
    <n v="87.2744140625"/>
    <n v="108.73095703125"/>
    <n v="82.76318359375"/>
    <n v="213.28173828125"/>
    <n v="127.861328125"/>
    <n v="51.44580078125"/>
    <n v="67.10411017259932"/>
    <n v="73"/>
    <n v="59.921933948283503"/>
    <n v="51"/>
    <n v="29.977695413795285"/>
    <n v="45.390341310404487"/>
    <n v="30"/>
    <n v="18"/>
    <n v="138"/>
    <n v="109"/>
    <n v="114"/>
    <n v="75"/>
    <n v="154"/>
    <n v="38"/>
    <n v="65"/>
    <n v="105"/>
    <n v="98"/>
    <n v="446"/>
    <n v="105"/>
    <n v="59"/>
  </r>
  <r>
    <n v="160"/>
    <x v="13"/>
    <x v="0"/>
    <n v="150.0390625"/>
    <n v="251.505859375"/>
    <n v="290.85546875"/>
    <n v="371.87109375"/>
    <n v="356.958984375"/>
    <n v="365.705078125"/>
    <n v="408.306640625"/>
    <n v="487.44921875"/>
    <n v="536.16796875"/>
    <n v="501.033203125"/>
    <n v="554.5546875"/>
    <n v="503.037109375"/>
    <n v="518.44921875"/>
    <n v="322.56640625"/>
    <n v="482.64453125"/>
    <n v="580.0546875"/>
    <n v="621.654296875"/>
    <n v="843.837890625"/>
    <n v="582.84375"/>
    <n v="497.31640625"/>
    <n v="204.14770659622971"/>
    <n v="346"/>
    <n v="251.42961144808004"/>
    <n v="134"/>
    <n v="178.83703184230859"/>
    <n v="181.54553702310133"/>
    <n v="380"/>
    <n v="181"/>
    <n v="270"/>
    <n v="199"/>
    <n v="657"/>
    <n v="642"/>
    <n v="660"/>
    <n v="464"/>
    <n v="805"/>
    <n v="730"/>
    <n v="755"/>
    <n v="1547"/>
    <n v="584"/>
    <n v="447"/>
  </r>
  <r>
    <n v="162"/>
    <x v="14"/>
    <x v="0"/>
    <n v="70.701171875"/>
    <n v="74.0146484375"/>
    <n v="7.1005859375"/>
    <n v="122.658203125"/>
    <n v="56.2646484375"/>
    <n v="162.603515625"/>
    <n v="110.57421875"/>
    <n v="129.8642578125"/>
    <n v="72.099609375"/>
    <n v="82.4521484375"/>
    <n v="126.873046875"/>
    <n v="159.0419921875"/>
    <n v="164.1240234375"/>
    <n v="-30.501953125"/>
    <n v="2.9296875E-3"/>
    <n v="55.8564453125"/>
    <n v="0.2041015625"/>
    <n v="24"/>
    <n v="135.021484375"/>
    <n v="101.263671875"/>
    <n v="78.332104236766199"/>
    <n v="39"/>
    <n v="25.725439586219785"/>
    <n v="14"/>
    <n v="17.921554167491369"/>
    <n v="4.8558139114306993"/>
    <n v="18"/>
    <n v="134"/>
    <n v="81"/>
    <n v="12"/>
    <n v="38"/>
    <n v="119"/>
    <n v="16"/>
    <n v="14"/>
    <n v="5"/>
    <n v="0"/>
    <n v="218"/>
    <n v="37"/>
    <n v="175"/>
    <n v="76"/>
  </r>
  <r>
    <n v="163"/>
    <x v="15"/>
    <x v="0"/>
    <n v="394.830078125"/>
    <n v="294.75"/>
    <n v="302.90234375"/>
    <n v="580.912109375"/>
    <n v="561.330078125"/>
    <n v="582.494140625"/>
    <n v="545.1015625"/>
    <n v="588.98828125"/>
    <n v="619.37890625"/>
    <n v="527.685546875"/>
    <n v="401.150390625"/>
    <n v="474.939453125"/>
    <n v="416.330078125"/>
    <n v="567.123046875"/>
    <n v="191.833984375"/>
    <n v="586.76171875"/>
    <n v="689.14453125"/>
    <n v="458.71875"/>
    <n v="588.1015625"/>
    <n v="388.89453125"/>
    <n v="313.62351867908626"/>
    <n v="254"/>
    <n v="282.40802723972706"/>
    <n v="436"/>
    <n v="27.830864925636309"/>
    <n v="680.37697463405914"/>
    <n v="28"/>
    <n v="447"/>
    <n v="324"/>
    <n v="741"/>
    <n v="125"/>
    <n v="316"/>
    <n v="262"/>
    <n v="584"/>
    <n v="552"/>
    <n v="535"/>
    <n v="856"/>
    <n v="918"/>
    <n v="501"/>
    <n v="53"/>
  </r>
  <r>
    <n v="180"/>
    <x v="16"/>
    <x v="0"/>
    <n v="5202.28125"/>
    <n v="5605.65625"/>
    <n v="7178.15625"/>
    <n v="9428.09375"/>
    <n v="8309.46875"/>
    <n v="9071.375"/>
    <n v="9028.78125"/>
    <n v="8673.90625"/>
    <n v="7831.78125"/>
    <n v="6297.28125"/>
    <n v="6829.28125"/>
    <n v="7915.125"/>
    <n v="6849.8125"/>
    <n v="6778.625"/>
    <n v="1617.25"/>
    <n v="3369.65625"/>
    <n v="5622.0625"/>
    <n v="3840"/>
    <n v="5001.3125"/>
    <n v="4117.3125"/>
    <n v="4591.0357124557049"/>
    <n v="5163"/>
    <n v="5776.3249999246464"/>
    <n v="5488"/>
    <n v="4319.2357142641849"/>
    <n v="3866.4428565543835"/>
    <n v="5031"/>
    <n v="4277"/>
    <n v="4057"/>
    <n v="6125"/>
    <n v="4965"/>
    <n v="6307"/>
    <n v="5945"/>
    <n v="5934"/>
    <n v="4772"/>
    <n v="4957"/>
    <n v="3681"/>
    <n v="5425"/>
    <n v="5106"/>
    <n v="4446"/>
  </r>
  <r>
    <n v="181"/>
    <x v="17"/>
    <x v="0"/>
    <n v="480.08203125"/>
    <n v="773.8125"/>
    <n v="509.26953125"/>
    <n v="333.015625"/>
    <n v="514.77734375"/>
    <n v="652.40234375"/>
    <n v="949.546875"/>
    <n v="853.58984375"/>
    <n v="726.46875"/>
    <n v="678.96875"/>
    <n v="842.98828125"/>
    <n v="764.94921875"/>
    <n v="790.37109375"/>
    <n v="825.1171875"/>
    <n v="470.78515625"/>
    <n v="618.79296875"/>
    <n v="785.68359375"/>
    <n v="270.50390625"/>
    <n v="466.1953125"/>
    <n v="136.01171875"/>
    <n v="307.62840760325167"/>
    <n v="331"/>
    <n v="196.16116972483977"/>
    <n v="97"/>
    <n v="48.760334207097081"/>
    <n v="223.4491349939868"/>
    <n v="259"/>
    <n v="60"/>
    <n v="413"/>
    <n v="279"/>
    <n v="334"/>
    <n v="198"/>
    <n v="879"/>
    <n v="766"/>
    <n v="329"/>
    <n v="506"/>
    <n v="312"/>
    <n v="509"/>
    <n v="469"/>
    <n v="67"/>
  </r>
  <r>
    <n v="182"/>
    <x v="18"/>
    <x v="0"/>
    <n v="812.13671875"/>
    <n v="793.984375"/>
    <n v="530.13671875"/>
    <n v="991.88671875"/>
    <n v="858.41015625"/>
    <n v="749.4609375"/>
    <n v="723.73828125"/>
    <n v="846.78125"/>
    <n v="895.40625"/>
    <n v="847.609375"/>
    <n v="742.07421875"/>
    <n v="858.640625"/>
    <n v="1223.44921875"/>
    <n v="818.703125"/>
    <n v="723.7109375"/>
    <n v="957.65625"/>
    <n v="827.140625"/>
    <n v="824.1640625"/>
    <n v="929.0859375"/>
    <n v="915.109375"/>
    <n v="377.8543771745716"/>
    <n v="873"/>
    <n v="168.17047435424706"/>
    <n v="342"/>
    <n v="246.76299267264201"/>
    <n v="63.521799718881837"/>
    <n v="131"/>
    <n v="189"/>
    <n v="402"/>
    <n v="517"/>
    <n v="935"/>
    <n v="1023"/>
    <n v="1007"/>
    <n v="1128"/>
    <n v="1375"/>
    <n v="675"/>
    <n v="987"/>
    <n v="1009"/>
    <n v="899"/>
    <n v="950"/>
  </r>
  <r>
    <n v="183"/>
    <x v="19"/>
    <x v="0"/>
    <n v="207.044921875"/>
    <n v="255.400390625"/>
    <n v="481.1953125"/>
    <n v="816.302734375"/>
    <n v="441.0625"/>
    <n v="444.76953125"/>
    <n v="554.771484375"/>
    <n v="892.859375"/>
    <n v="844.654296875"/>
    <n v="1058.783203125"/>
    <n v="834.8125"/>
    <n v="889.59765625"/>
    <n v="599.7421875"/>
    <n v="967.927734375"/>
    <n v="226.4765625"/>
    <n v="468.08984375"/>
    <n v="364.044921875"/>
    <n v="1033.701171875"/>
    <n v="224.744140625"/>
    <n v="492.75390625"/>
    <n v="143.38660378514857"/>
    <n v="99"/>
    <n v="358.56297780291789"/>
    <n v="92"/>
    <n v="3.8751365151193946"/>
    <n v="218.58706474659678"/>
    <n v="172"/>
    <n v="1250"/>
    <n v="466"/>
    <n v="651"/>
    <n v="947"/>
    <n v="689"/>
    <n v="1171"/>
    <n v="727"/>
    <n v="202"/>
    <n v="548"/>
    <n v="274"/>
    <n v="1072"/>
    <n v="492"/>
    <n v="204"/>
  </r>
  <r>
    <n v="184"/>
    <x v="20"/>
    <x v="0"/>
    <n v="553.6328125"/>
    <n v="874.34765625"/>
    <n v="1011.2890625"/>
    <n v="841.53515625"/>
    <n v="627.75"/>
    <n v="981.3828125"/>
    <n v="659.3046875"/>
    <n v="811.40625"/>
    <n v="697.21484375"/>
    <n v="1148.203125"/>
    <n v="975.03125"/>
    <n v="828.21484375"/>
    <n v="691.9140625"/>
    <n v="741.74609375"/>
    <n v="392.390625"/>
    <n v="679.97265625"/>
    <n v="782.16796875"/>
    <n v="-44.6015625"/>
    <n v="262.296875"/>
    <n v="515.078125"/>
    <n v="425.00553595810754"/>
    <n v="553"/>
    <n v="547.17669853945154"/>
    <n v="340"/>
    <n v="367.76477101127188"/>
    <n v="103.57040764143066"/>
    <n v="487"/>
    <n v="850"/>
    <n v="441"/>
    <n v="155"/>
    <n v="1428"/>
    <n v="661"/>
    <n v="708"/>
    <n v="1108"/>
    <n v="462"/>
    <n v="884"/>
    <n v="449"/>
    <n v="515"/>
    <n v="474"/>
    <n v="491"/>
  </r>
  <r>
    <n v="186"/>
    <x v="21"/>
    <x v="0"/>
    <n v="112.73828125"/>
    <n v="99.33984375"/>
    <n v="204.87890625"/>
    <n v="118.056640625"/>
    <n v="161.630859375"/>
    <n v="76.587890625"/>
    <n v="217.974609375"/>
    <n v="378.03125"/>
    <n v="160.25390625"/>
    <n v="370.4453125"/>
    <n v="303.91796875"/>
    <n v="198.939453125"/>
    <n v="326.91015625"/>
    <n v="167.888671875"/>
    <n v="24.642578125"/>
    <n v="168.6171875"/>
    <n v="242.826171875"/>
    <n v="48.330078125"/>
    <n v="160.09765625"/>
    <n v="120.4375"/>
    <n v="120.63204465739854"/>
    <n v="129"/>
    <n v="285.57308419177525"/>
    <n v="109"/>
    <n v="22.878024054792924"/>
    <n v="9.6659908310065905"/>
    <n v="85"/>
    <n v="291"/>
    <n v="76"/>
    <n v="265"/>
    <n v="121"/>
    <n v="181"/>
    <n v="14"/>
    <n v="334"/>
    <n v="30"/>
    <n v="303"/>
    <n v="157"/>
    <n v="67"/>
    <n v="126"/>
    <n v="32"/>
  </r>
  <r>
    <n v="187"/>
    <x v="22"/>
    <x v="0"/>
    <n v="111.402587890625"/>
    <n v="66.765625"/>
    <n v="78.81298828125"/>
    <n v="87.2333984375"/>
    <n v="21.638671875"/>
    <n v="101.29150390625"/>
    <n v="40.26318359375"/>
    <n v="73.34521484375"/>
    <n v="106.43359375"/>
    <n v="49.47265625"/>
    <n v="139.2958984375"/>
    <n v="135.78125"/>
    <n v="109.0810546875"/>
    <n v="44.0263671875"/>
    <n v="30.9716796875"/>
    <n v="76.33447265625"/>
    <n v="1.453125"/>
    <n v="57.49951171875"/>
    <n v="33.47705078125"/>
    <n v="-29.74462890625"/>
    <n v="57.689576423851442"/>
    <n v="94"/>
    <n v="17.904864911570353"/>
    <n v="48"/>
    <n v="21.972818546162959"/>
    <n v="6.2570402617875214"/>
    <n v="74"/>
    <n v="11"/>
    <n v="1"/>
    <n v="83"/>
    <n v="115"/>
    <n v="43"/>
    <n v="114"/>
    <n v="114"/>
    <n v="22"/>
    <n v="99"/>
    <n v="13"/>
    <n v="78"/>
    <n v="15"/>
    <n v="9"/>
  </r>
  <r>
    <n v="188"/>
    <x v="23"/>
    <x v="0"/>
    <n v="229.841796875"/>
    <n v="331.744140625"/>
    <n v="288.482421875"/>
    <n v="349.630859375"/>
    <n v="280.2734375"/>
    <n v="273.564453125"/>
    <n v="447.068359375"/>
    <n v="363.306640625"/>
    <n v="537.685546875"/>
    <n v="734.671875"/>
    <n v="445.333984375"/>
    <n v="758.26171875"/>
    <n v="525.552734375"/>
    <n v="476.78515625"/>
    <n v="554.626953125"/>
    <n v="650.453125"/>
    <n v="508.7734375"/>
    <n v="271.26953125"/>
    <n v="556.828125"/>
    <n v="361.76171875"/>
    <n v="176.22766919598632"/>
    <n v="220.05536727226601"/>
    <n v="200.48599146912508"/>
    <n v="164.05536727226601"/>
    <n v="100.89268847136859"/>
    <n v="86.608813381070178"/>
    <n v="70.055367272265997"/>
    <n v="105.055367272266"/>
    <n v="382.05536727226598"/>
    <n v="174.05536727226601"/>
    <n v="275.05536727226598"/>
    <n v="484.05536727226598"/>
    <n v="354.05536727226598"/>
    <n v="307.05536727226598"/>
    <n v="177.05536727226601"/>
    <n v="474.05536727226598"/>
    <n v="265.05536727226598"/>
    <n v="129.05536727226601"/>
    <n v="184.05536727226601"/>
    <n v="140.05536727226601"/>
  </r>
  <r>
    <n v="191"/>
    <x v="24"/>
    <x v="0"/>
    <n v="189.98828125"/>
    <n v="345.552734375"/>
    <n v="300.119140625"/>
    <n v="413.609375"/>
    <n v="367.818359375"/>
    <n v="613.216796875"/>
    <n v="491.576171875"/>
    <n v="538.541015625"/>
    <n v="374.275390625"/>
    <n v="325.453125"/>
    <n v="668.974609375"/>
    <n v="402.337890625"/>
    <n v="461.083984375"/>
    <n v="389.08203125"/>
    <n v="243.138671875"/>
    <n v="390.099609375"/>
    <n v="754.994140625"/>
    <n v="426.779296875"/>
    <n v="271.748046875"/>
    <n v="337.53515625"/>
    <n v="185.85668700536817"/>
    <n v="183"/>
    <n v="568.6235106413975"/>
    <n v="72"/>
    <n v="117.89243161182786"/>
    <n v="616.05979738996155"/>
    <n v="213"/>
    <n v="177"/>
    <n v="169"/>
    <n v="301"/>
    <n v="510"/>
    <n v="275"/>
    <n v="48"/>
    <n v="158"/>
    <n v="675"/>
    <n v="237"/>
    <n v="531"/>
    <n v="405"/>
    <n v="196"/>
    <n v="276"/>
  </r>
  <r>
    <n v="192"/>
    <x v="25"/>
    <x v="0"/>
    <n v="180.7548828125"/>
    <n v="194.1484375"/>
    <n v="80.763671875"/>
    <n v="187.5302734375"/>
    <n v="191.5576171875"/>
    <n v="205.48828125"/>
    <n v="258.0380859375"/>
    <n v="180.6650390625"/>
    <n v="191.353515625"/>
    <n v="265.6064453125"/>
    <n v="157.1240234375"/>
    <n v="170.0869140625"/>
    <n v="68.9326171875"/>
    <n v="124.7236328125"/>
    <n v="121.4345703125"/>
    <n v="362.4912109375"/>
    <n v="307.0185546875"/>
    <n v="143.6962890625"/>
    <n v="202.345703125"/>
    <n v="36.8369140625"/>
    <n v="132.11578677803118"/>
    <n v="61.330718593313044"/>
    <n v="56.074809636213203"/>
    <n v="90.330718593313037"/>
    <n v="128.25760174842736"/>
    <n v="95.332191499771426"/>
    <n v="5.3307185933130414"/>
    <n v="48.330718593313044"/>
    <n v="50.330718593313044"/>
    <n v="45.330718593313044"/>
    <n v="173.33071859331304"/>
    <n v="52.330718593313044"/>
    <n v="91.330718593313037"/>
    <n v="128.33071859331304"/>
    <n v="210.33071859331304"/>
    <n v="476.33071859331307"/>
    <n v="101.33071859331304"/>
    <n v="237.33071859331304"/>
    <n v="160.33071859331304"/>
    <n v="249.33071859331304"/>
  </r>
  <r>
    <n v="305"/>
    <x v="26"/>
    <x v="0"/>
    <n v="61.265625"/>
    <n v="169.8720703125"/>
    <n v="170.2626953125"/>
    <n v="157.99072265625"/>
    <n v="117.85009765625"/>
    <n v="135.07861328125"/>
    <n v="157.6455078125"/>
    <n v="91.3974609375"/>
    <n v="101.998046875"/>
    <n v="160.3330078125"/>
    <n v="171.2373046875"/>
    <n v="178.8896484375"/>
    <n v="214.6513671875"/>
    <n v="171.8955078125"/>
    <n v="87.205078125"/>
    <n v="203.380859375"/>
    <n v="210.1748046875"/>
    <n v="181.759765625"/>
    <n v="74.044921875"/>
    <n v="151.48828125"/>
    <n v="21.877748500782175"/>
    <n v="140.04460501373458"/>
    <n v="130.14070397876611"/>
    <n v="53.044605013734596"/>
    <n v="42.960607218401137"/>
    <n v="19.461176757258386"/>
    <n v="15.044605013734595"/>
    <n v="59.044605013734596"/>
    <n v="18.044605013734593"/>
    <n v="55.044605013734596"/>
    <n v="64.044605013734596"/>
    <n v="110.0446050137346"/>
    <n v="138.04460501373458"/>
    <n v="198.04460501373458"/>
    <n v="47.044605013734596"/>
    <n v="268.04460501373461"/>
    <n v="92.044605013734596"/>
    <n v="237.04460501373458"/>
    <n v="27.044605013734593"/>
    <n v="130.04460501373458"/>
  </r>
  <r>
    <n v="319"/>
    <x v="27"/>
    <x v="0"/>
    <n v="0.53369140625"/>
    <n v="8.419921875"/>
    <n v="5.77978515625"/>
    <n v="41.2236328125"/>
    <n v="17.08203125"/>
    <n v="7.30322265625"/>
    <n v="18.42041015625"/>
    <n v="51.7021484375"/>
    <n v="46.087890625"/>
    <n v="50.7978515625"/>
    <n v="68.0849609375"/>
    <n v="-33.28515625"/>
    <n v="-10.94873046875"/>
    <n v="20.77685546875"/>
    <n v="7.603515625"/>
    <n v="70.67919921875"/>
    <n v="18.3046875"/>
    <n v="5.224609375E-2"/>
    <n v="-1.07275390625"/>
    <n v="18.40869140625"/>
    <n v="11.787758235348386"/>
    <n v="12.437252999265343"/>
    <n v="12.594408979423346"/>
    <n v="9.4372529992653433"/>
    <n v="39.164021325555993"/>
    <n v="10.112505617306866"/>
    <n v="8.4372529992653433"/>
    <n v="10.437252999265343"/>
    <n v="12.437252999265343"/>
    <n v="5.4372529992653442"/>
    <n v="7.4372529992653442"/>
    <n v="8.4372529992653433"/>
    <n v="5.4372529992653442"/>
    <n v="10.437252999265343"/>
    <n v="112.43725299926534"/>
    <n v="26.437252999265343"/>
    <n v="49.437252999265347"/>
    <n v="19.437252999265343"/>
    <n v="13.437252999265343"/>
    <n v="15.437252999265343"/>
  </r>
  <r>
    <n v="330"/>
    <x v="28"/>
    <x v="0"/>
    <n v="81.54296875"/>
    <n v="128.51123046875"/>
    <n v="136.90869140625"/>
    <n v="106.45263671875"/>
    <n v="116.30224609375"/>
    <n v="126.2177734375"/>
    <n v="132.81689453125"/>
    <n v="139.71044921875"/>
    <n v="248.4677734375"/>
    <n v="321.34033203125"/>
    <n v="188.30029296875"/>
    <n v="254.26708984375"/>
    <n v="267.0859375"/>
    <n v="75.0419921875"/>
    <n v="143.21435546875"/>
    <n v="312.61376953125"/>
    <n v="129.533203125"/>
    <n v="313.91357421875"/>
    <n v="249.134765625"/>
    <n v="297.041015625"/>
    <n v="64.134741870292117"/>
    <n v="111"/>
    <n v="57.880556065895036"/>
    <n v="120"/>
    <n v="54.971596546022411"/>
    <n v="221.56737093514607"/>
    <n v="52"/>
    <n v="52"/>
    <n v="305"/>
    <n v="264"/>
    <n v="222"/>
    <n v="282"/>
    <n v="384"/>
    <n v="23"/>
    <n v="393"/>
    <n v="127"/>
    <n v="225"/>
    <n v="464"/>
    <n v="420"/>
    <n v="348"/>
  </r>
  <r>
    <n v="331"/>
    <x v="29"/>
    <x v="0"/>
    <n v="7.49755859375"/>
    <n v="-4.4599609375"/>
    <n v="18.720703125"/>
    <n v="18.15283203125"/>
    <n v="69.01416015625"/>
    <n v="29.91162109375"/>
    <n v="55.97216796875"/>
    <n v="61.99658203125"/>
    <n v="45.8349609375"/>
    <n v="54.9755859375"/>
    <n v="64.87744140625"/>
    <n v="54.52880859375"/>
    <n v="67.34521484375"/>
    <n v="69.3046875"/>
    <n v="26.0673828125"/>
    <n v="89.154296875"/>
    <n v="77.98828125"/>
    <n v="-18.83837890625"/>
    <n v="32.01611328125"/>
    <n v="-14.14111328125"/>
    <n v="31.373705340808179"/>
    <n v="4.2868782234096878"/>
    <n v="20.883938668017439"/>
    <n v="12.286878223409687"/>
    <n v="18.090773134304413"/>
    <n v="30.830291782108933"/>
    <n v="2.2868782234096878"/>
    <n v="39.286878223409687"/>
    <n v="3.2868782234096878"/>
    <n v="40.286878223409687"/>
    <n v="23.286878223409687"/>
    <n v="52.286878223409687"/>
    <n v="92.286878223409687"/>
    <n v="48.286878223409687"/>
    <n v="34.286878223409687"/>
    <n v="57.286878223409687"/>
    <n v="164.2868782234097"/>
    <n v="27.286878223409687"/>
    <n v="6.2868782234096878"/>
    <n v="3.2868782234096878"/>
  </r>
  <r>
    <n v="360"/>
    <x v="30"/>
    <x v="0"/>
    <n v="7.193359375"/>
    <n v="94.2890625"/>
    <n v="61.1640625"/>
    <n v="-1.1044921875"/>
    <n v="59.1650390625"/>
    <n v="12.9521484375"/>
    <n v="107.5390625"/>
    <n v="49.1953125"/>
    <n v="48.3525390625"/>
    <n v="140.4912109375"/>
    <n v="84.86328125"/>
    <n v="111.5849609375"/>
    <n v="64.421875"/>
    <n v="27.595703125"/>
    <n v="58.1181640625"/>
    <n v="68.7353515625"/>
    <n v="-10.822265625"/>
    <n v="-38.349609375"/>
    <n v="1.3056640625"/>
    <n v="-4.7314453125"/>
    <n v="27.607976347990469"/>
    <n v="22.035571424235187"/>
    <n v="17.588967223120605"/>
    <n v="22.035571424235187"/>
    <n v="20.038988657378674"/>
    <n v="9.3217738861128279"/>
    <n v="15.035571424235187"/>
    <n v="21.035571424235187"/>
    <n v="80.035571424235187"/>
    <n v="18.035571424235187"/>
    <n v="31.035571424235187"/>
    <n v="71.035571424235187"/>
    <n v="11.035571424235187"/>
    <n v="140.03557142423517"/>
    <n v="81.035571424235187"/>
    <n v="65.035571424235187"/>
    <n v="79.035571424235187"/>
    <n v="78.035571424235187"/>
    <n v="25.035571424235187"/>
    <n v="13.035571424235187"/>
  </r>
  <r>
    <n v="380"/>
    <x v="31"/>
    <x v="0"/>
    <n v="1062.1015625"/>
    <n v="1331.046875"/>
    <n v="1644.3125"/>
    <n v="2288.7265625"/>
    <n v="1898.859375"/>
    <n v="1494.5234375"/>
    <n v="1660.75"/>
    <n v="1645.5390625"/>
    <n v="1265.5703125"/>
    <n v="1304.5"/>
    <n v="2241.6328125"/>
    <n v="2453.0859375"/>
    <n v="2505.203125"/>
    <n v="2691.3828125"/>
    <n v="1569.21875"/>
    <n v="2042.8203125"/>
    <n v="2449.390625"/>
    <n v="1807.6796875"/>
    <n v="1615.3515625"/>
    <n v="1492.125"/>
    <n v="1356.3373507257027"/>
    <n v="1456"/>
    <n v="528.24599179374115"/>
    <n v="1624"/>
    <n v="655.68072753995955"/>
    <n v="1108.6686753628514"/>
    <n v="603"/>
    <n v="1548"/>
    <n v="785"/>
    <n v="1133"/>
    <n v="1632"/>
    <n v="1703"/>
    <n v="2280"/>
    <n v="3151"/>
    <n v="2177"/>
    <n v="1324"/>
    <n v="2210"/>
    <n v="3451"/>
    <n v="3472"/>
    <n v="981"/>
  </r>
  <r>
    <n v="381"/>
    <x v="32"/>
    <x v="0"/>
    <n v="73.09765625"/>
    <n v="189.4453125"/>
    <n v="177.20703125"/>
    <n v="234.751953125"/>
    <n v="292.556640625"/>
    <n v="197.126953125"/>
    <n v="222.6640625"/>
    <n v="253.486328125"/>
    <n v="310.9765625"/>
    <n v="412.556640625"/>
    <n v="489.94921875"/>
    <n v="395.095703125"/>
    <n v="268.8828125"/>
    <n v="353.255859375"/>
    <n v="409.03515625"/>
    <n v="520.373046875"/>
    <n v="189.060546875"/>
    <n v="265.025390625"/>
    <n v="198.87890625"/>
    <n v="224.642578125"/>
    <n v="59.239169575601693"/>
    <n v="252"/>
    <n v="84.665086655643336"/>
    <n v="116"/>
    <n v="128.33709351460593"/>
    <n v="45.619584787800846"/>
    <n v="35"/>
    <n v="107"/>
    <n v="380"/>
    <n v="418"/>
    <n v="60"/>
    <n v="451"/>
    <n v="685"/>
    <n v="347"/>
    <n v="424"/>
    <n v="291"/>
    <n v="371"/>
    <n v="687"/>
    <n v="243"/>
    <n v="81"/>
  </r>
  <r>
    <n v="382"/>
    <x v="33"/>
    <x v="0"/>
    <n v="-12.51171875"/>
    <n v="39.60546875"/>
    <n v="45.29296875"/>
    <n v="45.501953125"/>
    <n v="72.7724609375"/>
    <n v="66.521484375"/>
    <n v="-4.9892578125"/>
    <n v="104.7353515625"/>
    <n v="91.2353515625"/>
    <n v="133.384765625"/>
    <n v="128.8271484375"/>
    <n v="102.9755859375"/>
    <n v="84.2509765625"/>
    <n v="118.537109375"/>
    <n v="25.552734375"/>
    <n v="87.904296875"/>
    <n v="-6.2998046875"/>
    <n v="-56.3896484375"/>
    <n v="-4.369140625"/>
    <n v="64.3984375"/>
    <n v="28.639192185550353"/>
    <n v="78.193335121431303"/>
    <n v="93.997989417469029"/>
    <n v="57.193335121431303"/>
    <n v="54.753834845847976"/>
    <n v="18.416263653490827"/>
    <n v="51.193335121431303"/>
    <n v="36.193335121431303"/>
    <n v="178.19333512143129"/>
    <n v="95.193335121431303"/>
    <n v="76.193335121431303"/>
    <n v="97.193335121431303"/>
    <n v="126.1933351214313"/>
    <n v="63.193335121431303"/>
    <n v="26.1933351214313"/>
    <n v="106.1933351214313"/>
    <n v="69.193335121431303"/>
    <n v="67.193335121431303"/>
    <n v="36.193335121431303"/>
    <n v="76.193335121431303"/>
  </r>
  <r>
    <n v="428"/>
    <x v="34"/>
    <x v="1"/>
    <n v="-20.90380859375"/>
    <n v="-28.357421875"/>
    <n v="5.4296875"/>
    <n v="-20.263671875"/>
    <n v="20.650390625"/>
    <n v="-8.23779296875"/>
    <n v="-4.43798828125"/>
    <n v="41.0146484375"/>
    <n v="57.10986328125"/>
    <n v="24.54931640625"/>
    <n v="63.39697265625"/>
    <n v="8.5078125"/>
    <n v="-33.640625"/>
    <n v="6.484375"/>
    <n v="20.2568359375"/>
    <n v="-0.45361328125"/>
    <n v="10.69482421875"/>
    <n v="-38.3935546875"/>
    <n v="-18.05224609375"/>
    <n v="4.5888671875"/>
    <n v="28"/>
    <n v="26"/>
    <n v="3"/>
    <n v="12.496826693242017"/>
    <n v="0"/>
    <n v="16.716965014948634"/>
    <n v="1"/>
    <n v="5"/>
    <n v="9"/>
    <n v="11"/>
    <n v="42"/>
    <n v="24"/>
    <n v="12"/>
    <n v="11"/>
    <n v="-8"/>
    <n v="28"/>
    <n v="21"/>
    <n v="5"/>
    <n v="16"/>
    <n v="3"/>
  </r>
  <r>
    <n v="461"/>
    <x v="35"/>
    <x v="0"/>
    <n v="20.8701171875"/>
    <n v="28.01171875"/>
    <n v="74.2197265625"/>
    <n v="78.2587890625"/>
    <n v="38.99755859375"/>
    <n v="28.30224609375"/>
    <n v="101.57275390625"/>
    <n v="28.98046875"/>
    <n v="40.65185546875"/>
    <n v="112.359375"/>
    <n v="87.04345703125"/>
    <n v="45.7001953125"/>
    <n v="114.93603515625"/>
    <n v="63.2001953125"/>
    <n v="46.47705078125"/>
    <n v="46.70263671875"/>
    <n v="82.80224609375"/>
    <n v="6.2431640625"/>
    <n v="-24.90087890625"/>
    <n v="-28.3115234375"/>
    <n v="14.03726867303002"/>
    <n v="26.03726867303002"/>
    <n v="113.03726867303003"/>
    <n v="16.479545960845574"/>
    <n v="59.03726867303002"/>
    <n v="37.723549647426267"/>
    <n v="23.03726867303002"/>
    <n v="8.0372686730300202"/>
    <n v="41.03726867303002"/>
    <n v="52.03726867303002"/>
    <n v="17.03726867303002"/>
    <n v="61.03726867303002"/>
    <n v="86.037268673030027"/>
    <n v="177.03726867303001"/>
    <n v="81.037268673030027"/>
    <n v="53.03726867303002"/>
    <n v="16.03726867303002"/>
    <n v="12.03726867303002"/>
    <n v="-0.96273132696997932"/>
    <n v="8.0372686730300202"/>
  </r>
  <r>
    <n v="480"/>
    <x v="36"/>
    <x v="0"/>
    <n v="204.767578125"/>
    <n v="321.0234375"/>
    <n v="202.328125"/>
    <n v="196.85546875"/>
    <n v="278.35546875"/>
    <n v="212.775390625"/>
    <n v="289.0703125"/>
    <n v="336.515625"/>
    <n v="349.08984375"/>
    <n v="349.23046875"/>
    <n v="293.16796875"/>
    <n v="190.033203125"/>
    <n v="228.544921875"/>
    <n v="287.31640625"/>
    <n v="210.4453125"/>
    <n v="313.28515625"/>
    <n v="200.892578125"/>
    <n v="207.41796875"/>
    <n v="152.935546875"/>
    <n v="108.623046875"/>
    <n v="198"/>
    <n v="300"/>
    <n v="186"/>
    <n v="148.86886412852078"/>
    <n v="171"/>
    <n v="106.23873607229295"/>
    <n v="292"/>
    <n v="211"/>
    <n v="157"/>
    <n v="251"/>
    <n v="121"/>
    <n v="274"/>
    <n v="273"/>
    <n v="361"/>
    <n v="653"/>
    <n v="361"/>
    <n v="557"/>
    <n v="348"/>
    <n v="445"/>
    <n v="71"/>
  </r>
  <r>
    <n v="481"/>
    <x v="37"/>
    <x v="1"/>
    <n v="26.634765625"/>
    <n v="35.53076171875"/>
    <n v="20.24072265625"/>
    <n v="25.095703125"/>
    <n v="72.00146484375"/>
    <n v="40.14453125"/>
    <n v="26.37353515625"/>
    <n v="109.67919921875"/>
    <n v="88.26611328125"/>
    <n v="86.54638671875"/>
    <n v="83.41162109375"/>
    <n v="20.6552734375"/>
    <n v="-25.0263671875"/>
    <n v="-41.82470703125"/>
    <n v="-34.36083984375"/>
    <n v="79.51611328125"/>
    <n v="-33.92236328125"/>
    <n v="55.11181640625"/>
    <n v="-17.904296875"/>
    <n v="-28.9501953125"/>
    <n v="10"/>
    <n v="73"/>
    <n v="24"/>
    <n v="1.2711959657417746"/>
    <n v="1"/>
    <n v="5.590047730729748"/>
    <n v="24"/>
    <n v="92"/>
    <n v="2"/>
    <n v="26"/>
    <n v="4"/>
    <n v="5"/>
    <n v="43"/>
    <n v="6"/>
    <n v="17"/>
    <n v="112"/>
    <n v="76"/>
    <n v="64"/>
    <n v="52"/>
    <n v="84"/>
  </r>
  <r>
    <n v="482"/>
    <x v="38"/>
    <x v="1"/>
    <n v="-22.41943359375"/>
    <n v="-13.6787109375"/>
    <n v="8.74853515625"/>
    <n v="24.06591796875"/>
    <n v="-17.93798828125"/>
    <n v="35.4609375"/>
    <n v="42.09033203125"/>
    <n v="79.248046875"/>
    <n v="70.89111328125"/>
    <n v="106.1826171875"/>
    <n v="161.43212890625"/>
    <n v="-0.6640625"/>
    <n v="-57.57080078125"/>
    <n v="-23.9990234375"/>
    <n v="-48.4052734375"/>
    <n v="-4.14697265625"/>
    <n v="-71.6787109375"/>
    <n v="-80.63134765625"/>
    <n v="-96.09814453125"/>
    <n v="-103.70849609375"/>
    <n v="13.293006502445285"/>
    <n v="31.293006502445287"/>
    <n v="17.293006502445287"/>
    <n v="14.328381192420334"/>
    <n v="21.293006502445287"/>
    <n v="13.750404765556249"/>
    <n v="53.293006502445287"/>
    <n v="-1.7069934975547145"/>
    <n v="6.2930065024452855"/>
    <n v="12.293006502445285"/>
    <n v="27.293006502445287"/>
    <n v="26.293006502445287"/>
    <n v="19.293006502445287"/>
    <n v="4.2930065024452855"/>
    <n v="31.293006502445287"/>
    <n v="9.2930065024452855"/>
    <n v="27.293006502445287"/>
    <n v="6.2930065024452855"/>
    <n v="13.293006502445285"/>
    <n v="81.29300650244528"/>
  </r>
  <r>
    <n v="483"/>
    <x v="39"/>
    <x v="0"/>
    <n v="5.6142578125"/>
    <n v="90.90234375"/>
    <n v="18.2216796875"/>
    <n v="29.89453125"/>
    <n v="173.599609375"/>
    <n v="78.34375"/>
    <n v="163.466796875"/>
    <n v="150.51953125"/>
    <n v="179.66796875"/>
    <n v="71.587890625"/>
    <n v="104.431640625"/>
    <n v="142.833984375"/>
    <n v="148.7734375"/>
    <n v="49.001953125"/>
    <n v="74.40625"/>
    <n v="52.05078125"/>
    <n v="26.89453125"/>
    <n v="-21.541015625"/>
    <n v="-3.8203125"/>
    <n v="-36.392578125"/>
    <n v="21"/>
    <n v="56"/>
    <n v="55"/>
    <n v="-0.93872183549757593"/>
    <n v="10"/>
    <n v="61.909468967532611"/>
    <n v="21"/>
    <n v="3"/>
    <n v="15"/>
    <n v="75"/>
    <n v="133"/>
    <n v="89"/>
    <n v="212"/>
    <n v="39"/>
    <n v="118"/>
    <n v="172"/>
    <n v="129"/>
    <n v="135"/>
    <n v="233"/>
    <n v="28"/>
  </r>
  <r>
    <n v="484"/>
    <x v="40"/>
    <x v="0"/>
    <n v="323.61328125"/>
    <n v="547.46875"/>
    <n v="590.296875"/>
    <n v="384.140625"/>
    <n v="473.75390625"/>
    <n v="654.21875"/>
    <n v="591.35546875"/>
    <n v="455.3984375"/>
    <n v="515.22265625"/>
    <n v="501.04296875"/>
    <n v="665.02734375"/>
    <n v="352.79296875"/>
    <n v="437.6484375"/>
    <n v="475.015625"/>
    <n v="84.47265625"/>
    <n v="424.0234375"/>
    <n v="343.9375"/>
    <n v="52.33203125"/>
    <n v="86.9140625"/>
    <n v="25.3203125"/>
    <n v="381"/>
    <n v="294"/>
    <n v="313"/>
    <n v="121.25888488426983"/>
    <n v="331"/>
    <n v="131.77062274740177"/>
    <n v="120"/>
    <n v="145"/>
    <n v="182"/>
    <n v="342"/>
    <n v="242"/>
    <n v="280"/>
    <n v="654"/>
    <n v="256"/>
    <n v="509"/>
    <n v="692"/>
    <n v="426"/>
    <n v="1331"/>
    <n v="579"/>
    <n v="236"/>
  </r>
  <r>
    <n v="486"/>
    <x v="41"/>
    <x v="0"/>
    <n v="219.0185546875"/>
    <n v="162.4912109375"/>
    <n v="175.5625"/>
    <n v="164.685546875"/>
    <n v="248.111328125"/>
    <n v="174.8095703125"/>
    <n v="268.548828125"/>
    <n v="215.46484375"/>
    <n v="289.103515625"/>
    <n v="163.880859375"/>
    <n v="260.9072265625"/>
    <n v="233.806640625"/>
    <n v="352.5078125"/>
    <n v="345.44140625"/>
    <n v="363.455078125"/>
    <n v="389.373046875"/>
    <n v="266.373046875"/>
    <n v="279.578125"/>
    <n v="344.7265625"/>
    <n v="137.625"/>
    <n v="153"/>
    <n v="170"/>
    <n v="100"/>
    <n v="88.179488524393619"/>
    <n v="68"/>
    <n v="166.97596229497142"/>
    <n v="104"/>
    <n v="34"/>
    <n v="210"/>
    <n v="130"/>
    <n v="115"/>
    <n v="280"/>
    <n v="441"/>
    <n v="280"/>
    <n v="343"/>
    <n v="176"/>
    <n v="365"/>
    <n v="736"/>
    <n v="151"/>
    <n v="273"/>
  </r>
  <r>
    <n v="488"/>
    <x v="42"/>
    <x v="0"/>
    <n v="77.80517578125"/>
    <n v="74.17919921875"/>
    <n v="141.66796875"/>
    <n v="74.8896484375"/>
    <n v="19.5966796875"/>
    <n v="56.955078125"/>
    <n v="44.7509765625"/>
    <n v="123.36181640625"/>
    <n v="112.41943359375"/>
    <n v="147.8212890625"/>
    <n v="192.18701171875"/>
    <n v="220.5087890625"/>
    <n v="191.484375"/>
    <n v="201.18115234375"/>
    <n v="251.06396484375"/>
    <n v="202.51171875"/>
    <n v="70.18896484375"/>
    <n v="101.78369140625"/>
    <n v="42.38671875"/>
    <n v="49.3330078125"/>
    <n v="119"/>
    <n v="103"/>
    <n v="103"/>
    <n v="41.385809661538921"/>
    <n v="31"/>
    <n v="12.654517934615644"/>
    <n v="35"/>
    <n v="130"/>
    <n v="13"/>
    <n v="94"/>
    <n v="180"/>
    <n v="259"/>
    <n v="160"/>
    <n v="277"/>
    <n v="215"/>
    <n v="119"/>
    <n v="74"/>
    <n v="146"/>
    <n v="67"/>
    <n v="79"/>
  </r>
  <r>
    <n v="509"/>
    <x v="43"/>
    <x v="1"/>
    <n v="-32.448974609375"/>
    <n v="-5.43603515625"/>
    <n v="-3.032470703125"/>
    <n v="-0.18701171875"/>
    <n v="6.97509765625"/>
    <n v="-10.370361328125"/>
    <n v="6.57568359375"/>
    <n v="10.699462890625"/>
    <n v="40.6767578125"/>
    <n v="7.163330078125"/>
    <n v="21.293212890625"/>
    <n v="6.113037109375"/>
    <n v="9.33349609375"/>
    <n v="8.651123046875"/>
    <n v="5.857421875"/>
    <n v="-13.847900390625"/>
    <n v="39.866943359375"/>
    <n v="5.14990234375"/>
    <n v="-13.95361328125"/>
    <n v="-3.860107421875"/>
    <n v="8.25817611928872"/>
    <n v="3.2581761192887209"/>
    <n v="4.1535195804733336"/>
    <n v="3.2581761192887209"/>
    <n v="2.2581761192887209"/>
    <n v="6.9558350071553807"/>
    <n v="3.2581761192887209"/>
    <n v="2.2581761192887209"/>
    <n v="21.25817611928872"/>
    <n v="6.2581761192887209"/>
    <n v="29.25817611928872"/>
    <n v="4.2581761192887209"/>
    <n v="53.25817611928872"/>
    <n v="8.25817611928872"/>
    <n v="5.2581761192887209"/>
    <n v="4.2581761192887209"/>
    <n v="16.25817611928872"/>
    <n v="15.25817611928872"/>
    <n v="7.2581761192887209"/>
    <n v="6.2581761192887209"/>
  </r>
  <r>
    <n v="512"/>
    <x v="44"/>
    <x v="1"/>
    <n v="-21.025634765625"/>
    <n v="-18.586547851562045"/>
    <n v="-7.3310546875"/>
    <n v="-9.5147705078129547"/>
    <n v="13.355712890625"/>
    <n v="14.307250976562955"/>
    <n v="-8.1282958984379547"/>
    <n v="-14.847778320312045"/>
    <n v="23.551391601562045"/>
    <n v="12.1982421875"/>
    <n v="7.0650634765629547"/>
    <n v="8.482177734375"/>
    <n v="26.137817382812045"/>
    <n v="-1.01513671875"/>
    <n v="24.181762695312955"/>
    <n v="-6.104736328125"/>
    <n v="8.0787353515620453"/>
    <n v="-23.35595703125"/>
    <n v="-0.5595703125"/>
    <n v="3.99853515625"/>
    <n v="2.2502878016712038"/>
    <n v="2.2502878016712038"/>
    <n v="2.1746745031455488"/>
    <n v="4.2502878016712042"/>
    <n v="7.2502878016712042"/>
    <n v="5.0318493837082006"/>
    <n v="5.2502878016712042"/>
    <n v="-15.749712198328796"/>
    <n v="4.2502878016712042"/>
    <n v="5.2502878016712042"/>
    <n v="4.2502878016712042"/>
    <n v="10.250287801671204"/>
    <n v="24.250287801671202"/>
    <n v="7.2502878016712042"/>
    <n v="8.2502878016712042"/>
    <n v="6.2502878016712042"/>
    <n v="3.2502878016712038"/>
    <n v="21.250287801671202"/>
    <n v="6.2502878016712042"/>
    <n v="8.2502878016712042"/>
  </r>
  <r>
    <n v="513"/>
    <x v="45"/>
    <x v="0"/>
    <n v="-8.326171875"/>
    <n v="30.7880859375"/>
    <n v="5.07763671875"/>
    <n v="-20.17041015625"/>
    <n v="16.01318359375"/>
    <n v="43.833984375"/>
    <n v="-16.24853515625"/>
    <n v="24.40625"/>
    <n v="33.20947265625"/>
    <n v="31.46484375"/>
    <n v="35.01025390625"/>
    <n v="23.52783203125"/>
    <n v="37.31787109375"/>
    <n v="22.970703125"/>
    <n v="40.958984375"/>
    <n v="49.54833984375"/>
    <n v="9.82421875"/>
    <n v="-28.1787109375"/>
    <n v="0.7275390625"/>
    <n v="21.9609375"/>
    <n v="8.9117177692228555"/>
    <n v="2.911717769222856"/>
    <n v="15.715938589382665"/>
    <n v="6.9117177692228555"/>
    <n v="7.9117177692228555"/>
    <n v="18.346133471906754"/>
    <n v="7.9117177692228555"/>
    <n v="-53.088282230777146"/>
    <n v="7.9117177692228555"/>
    <n v="24.911717769222857"/>
    <n v="14.911717769222856"/>
    <n v="12.911717769222856"/>
    <n v="20.911717769222857"/>
    <n v="31.911717769222857"/>
    <n v="25.911717769222857"/>
    <n v="21.911717769222857"/>
    <n v="13.911717769222856"/>
    <n v="13.911717769222856"/>
    <n v="30.911717769222857"/>
    <n v="7.9117177692228555"/>
  </r>
  <r>
    <n v="560"/>
    <x v="46"/>
    <x v="0"/>
    <n v="12.361572265625"/>
    <n v="0.8408203125"/>
    <n v="-1.095458984375"/>
    <n v="4.020751953125"/>
    <n v="14.044921875"/>
    <n v="-11.902587890625"/>
    <n v="19.984130859375"/>
    <n v="29.886474609375"/>
    <n v="24.39306640625"/>
    <n v="25.833984375"/>
    <n v="23.480224609375"/>
    <n v="51.50244140625"/>
    <n v="6.884765625"/>
    <n v="33.781982421875"/>
    <n v="3.329833984375"/>
    <n v="50.828125"/>
    <n v="-30.663818359375"/>
    <n v="26.7802734375"/>
    <n v="-9.900390625"/>
    <n v="-31.74169921875"/>
    <n v="5.0829419584741711"/>
    <n v="9.0829419584741711"/>
    <n v="5.9736200076874955"/>
    <n v="4.0829419584741711"/>
    <n v="9.0829419584741711"/>
    <n v="10.767122989534887"/>
    <n v="6.0829419584741711"/>
    <n v="11.082941958474171"/>
    <n v="7.0829419584741711"/>
    <n v="12.082941958474171"/>
    <n v="10.082941958474171"/>
    <n v="21.082941958474173"/>
    <n v="7.0829419584741711"/>
    <n v="14.082941958474171"/>
    <n v="36.082941958474173"/>
    <n v="4.0829419584741711"/>
    <n v="14.082941958474171"/>
    <n v="10.082941958474171"/>
    <n v="13.082941958474171"/>
    <n v="9.0829419584741711"/>
  </r>
  <r>
    <n v="561"/>
    <x v="47"/>
    <x v="1"/>
    <n v="26.01904296875"/>
    <n v="-5.32421875"/>
    <n v="-13.0341796875"/>
    <n v="2.67578125"/>
    <n v="52.0390625"/>
    <n v="9.10205078125"/>
    <n v="33.1796875"/>
    <n v="21.57275390625"/>
    <n v="42.54052734375"/>
    <n v="50.953125"/>
    <n v="32.23193359375"/>
    <n v="46.10693359375"/>
    <n v="-36.45068359375"/>
    <n v="-0.50537109375"/>
    <n v="0.29345703125"/>
    <n v="19.3681640625"/>
    <n v="21.28955078125"/>
    <n v="3.02734375"/>
    <n v="9.908203125"/>
    <n v="15.09326171875"/>
    <n v="26.494764151085928"/>
    <n v="11.494764151085926"/>
    <n v="19.262376198029592"/>
    <n v="14.494764151085926"/>
    <n v="13.494764151085926"/>
    <n v="5.8234211755898464"/>
    <n v="7.494764151085926"/>
    <n v="10.494764151085926"/>
    <n v="41.494764151085924"/>
    <n v="29.494764151085928"/>
    <n v="9.494764151085926"/>
    <n v="10.494764151085926"/>
    <n v="18.494764151085928"/>
    <n v="8.494764151085926"/>
    <n v="27.494764151085928"/>
    <n v="56.494764151085924"/>
    <n v="60.494764151085924"/>
    <n v="27.494764151085928"/>
    <n v="11.494764151085926"/>
    <n v="7.494764151085926"/>
  </r>
  <r>
    <n v="562"/>
    <x v="48"/>
    <x v="0"/>
    <n v="-14.7236328125"/>
    <n v="-19.5576171875"/>
    <n v="15.9970703125"/>
    <n v="63.8662109375"/>
    <n v="56.662109375"/>
    <n v="51.4599609375"/>
    <n v="55.404296875"/>
    <n v="48.1884765625"/>
    <n v="137.3330078125"/>
    <n v="55.8203125"/>
    <n v="106.513671875"/>
    <n v="54.38671875"/>
    <n v="75.6328125"/>
    <n v="70.0029296875"/>
    <n v="-5.9951171875"/>
    <n v="83.365234375"/>
    <n v="15.755859375"/>
    <n v="-65.181640625"/>
    <n v="-10.623046875"/>
    <n v="1.466796875"/>
    <n v="11"/>
    <n v="27"/>
    <n v="19.543125872721582"/>
    <n v="16"/>
    <n v="9"/>
    <n v="17.680141410084573"/>
    <n v="20"/>
    <n v="14"/>
    <n v="18"/>
    <n v="17"/>
    <n v="28"/>
    <n v="48"/>
    <n v="33"/>
    <n v="47"/>
    <n v="20"/>
    <n v="41"/>
    <n v="28"/>
    <n v="40"/>
    <n v="14"/>
    <n v="16"/>
  </r>
  <r>
    <n v="563"/>
    <x v="49"/>
    <x v="1"/>
    <n v="-4.630859375"/>
    <n v="-28.21826171875"/>
    <n v="-16.175537109375"/>
    <n v="-9.755615234375"/>
    <n v="30.06201171875"/>
    <n v="-5.4423828125"/>
    <n v="7.26513671875"/>
    <n v="11.600830078125"/>
    <n v="69.52001953125"/>
    <n v="29.8154296875"/>
    <n v="33.881591796875"/>
    <n v="56.49560546875"/>
    <n v="15.125732421875"/>
    <n v="-37.015625"/>
    <n v="-39.94091796875"/>
    <n v="-25.223388671875"/>
    <n v="23.23046875"/>
    <n v="-36.823974609375"/>
    <n v="1.91943359375"/>
    <n v="42.29736328125"/>
    <n v="5"/>
    <n v="5"/>
    <n v="40.828976925124572"/>
    <n v="4"/>
    <n v="6"/>
    <n v="4.5059333392487702"/>
    <n v="3"/>
    <n v="5"/>
    <n v="8"/>
    <n v="6"/>
    <n v="4"/>
    <n v="2"/>
    <n v="4"/>
    <n v="29"/>
    <n v="1"/>
    <n v="0"/>
    <n v="-25"/>
    <n v="23"/>
    <n v="0"/>
    <n v="8"/>
  </r>
  <r>
    <n v="580"/>
    <x v="50"/>
    <x v="0"/>
    <n v="530.2421875"/>
    <n v="945.0078125"/>
    <n v="724.7578125"/>
    <n v="1584.3984375"/>
    <n v="1022.15625"/>
    <n v="651.9296875"/>
    <n v="767.9375"/>
    <n v="962.640625"/>
    <n v="922.9375"/>
    <n v="538.875"/>
    <n v="1475.828125"/>
    <n v="1267.78125"/>
    <n v="1198.1875"/>
    <n v="1100.96875"/>
    <n v="777.609375"/>
    <n v="424.3828125"/>
    <n v="799.265625"/>
    <n v="715.2421875"/>
    <n v="745.59375"/>
    <n v="860.71875"/>
    <n v="540"/>
    <n v="701"/>
    <n v="770.89964460675571"/>
    <n v="478"/>
    <n v="456"/>
    <n v="385.0434177528499"/>
    <n v="449"/>
    <n v="506"/>
    <n v="568"/>
    <n v="940"/>
    <n v="1144"/>
    <n v="1839"/>
    <n v="1443"/>
    <n v="953"/>
    <n v="1604"/>
    <n v="963"/>
    <n v="1403"/>
    <n v="1099"/>
    <n v="303"/>
    <n v="1047"/>
  </r>
  <r>
    <n v="581"/>
    <x v="51"/>
    <x v="0"/>
    <n v="378.3671875"/>
    <n v="581.046875"/>
    <n v="676.33203125"/>
    <n v="592.5234375"/>
    <n v="598.828125"/>
    <n v="507.296875"/>
    <n v="787.9765625"/>
    <n v="710.2890625"/>
    <n v="872.125"/>
    <n v="841.8046875"/>
    <n v="1109.625"/>
    <n v="775.953125"/>
    <n v="404.2734375"/>
    <n v="734.421875"/>
    <n v="184.8984375"/>
    <n v="470.1796875"/>
    <n v="476.328125"/>
    <n v="388.3828125"/>
    <n v="206.8203125"/>
    <n v="275.203125"/>
    <n v="283.16168634550831"/>
    <n v="497.16168634550831"/>
    <n v="278.43939744489234"/>
    <n v="134.16168634550831"/>
    <n v="220.16168634550831"/>
    <n v="78.297296188173263"/>
    <n v="164.16168634550831"/>
    <n v="157.16168634550831"/>
    <n v="167.16168634550831"/>
    <n v="1014.1616863455083"/>
    <n v="945.16168634550831"/>
    <n v="458.16168634550831"/>
    <n v="721.16168634550831"/>
    <n v="1043.1616863455083"/>
    <n v="306.16168634550831"/>
    <n v="798.16168634550831"/>
    <n v="737.16168634550831"/>
    <n v="1118.1616863455083"/>
    <n v="601.16168634550831"/>
    <n v="208.16168634550831"/>
  </r>
  <r>
    <n v="582"/>
    <x v="52"/>
    <x v="0"/>
    <n v="39.2060546875"/>
    <n v="22.3740234375"/>
    <n v="7.50439453125"/>
    <n v="89.75732421875"/>
    <n v="20.5751953125"/>
    <n v="36.087890625"/>
    <n v="79.03076171875"/>
    <n v="52.35791015625"/>
    <n v="45.56396484375"/>
    <n v="33.7490234375"/>
    <n v="103.95068359375"/>
    <n v="26.93408203125"/>
    <n v="43.83544921875"/>
    <n v="25.9287109375"/>
    <n v="-3.1962890625"/>
    <n v="38.65625"/>
    <n v="96.83740234375"/>
    <n v="48.56005859375"/>
    <n v="-3.9716796875"/>
    <n v="40.5849609375"/>
    <n v="18.308573664474963"/>
    <n v="29.308573664474963"/>
    <n v="31.043065489496328"/>
    <n v="29.308573664474963"/>
    <n v="22.308573664474963"/>
    <n v="66.541550047870018"/>
    <n v="14.308573664474963"/>
    <n v="27.308573664474963"/>
    <n v="11.308573664474963"/>
    <n v="16.308573664474963"/>
    <n v="11.308573664474963"/>
    <n v="35.308573664474963"/>
    <n v="7.3085736644749639"/>
    <n v="15.308573664474963"/>
    <n v="130.30857366447498"/>
    <n v="47.308573664474963"/>
    <n v="53.308573664474963"/>
    <n v="58.308573664474963"/>
    <n v="-7.6914263355250361"/>
    <n v="4.3085736644749639"/>
  </r>
  <r>
    <n v="583"/>
    <x v="53"/>
    <x v="0"/>
    <n v="85.8828125"/>
    <n v="82.390625"/>
    <n v="32.283203125"/>
    <n v="41.587890625"/>
    <n v="138.166015625"/>
    <n v="73.01953125"/>
    <n v="106.705078125"/>
    <n v="236.396484375"/>
    <n v="233.888671875"/>
    <n v="218.763671875"/>
    <n v="179.5859375"/>
    <n v="106.326171875"/>
    <n v="38.5234375"/>
    <n v="23.359375"/>
    <n v="0.138671875"/>
    <n v="62.30078125"/>
    <n v="130.8046875"/>
    <n v="60.953125"/>
    <n v="-0.103515625"/>
    <n v="-99.689453125"/>
    <n v="66"/>
    <n v="89"/>
    <n v="30.130888389709007"/>
    <n v="21"/>
    <n v="19"/>
    <n v="36.489233125826019"/>
    <n v="163"/>
    <n v="6"/>
    <n v="24"/>
    <n v="35"/>
    <n v="89"/>
    <n v="135"/>
    <n v="42"/>
    <n v="98"/>
    <n v="135"/>
    <n v="114"/>
    <n v="128"/>
    <n v="216"/>
    <n v="82"/>
    <n v="30"/>
  </r>
  <r>
    <n v="584"/>
    <x v="54"/>
    <x v="0"/>
    <n v="34.21142578125"/>
    <n v="20.5673828125"/>
    <n v="-12.5869140625"/>
    <n v="4.26806640625"/>
    <n v="22.67626953125"/>
    <n v="-5.518798828125"/>
    <n v="27.3896484375"/>
    <n v="47.39990234375"/>
    <n v="37.78076171875"/>
    <n v="32.28369140625"/>
    <n v="-21.26513671875"/>
    <n v="19.788330078125"/>
    <n v="46.87255859375"/>
    <n v="-8.459716796875"/>
    <n v="6.69677734375"/>
    <n v="78.622802734375"/>
    <n v="-9.01318359375"/>
    <n v="-16.451416015625"/>
    <n v="24.712158203125"/>
    <n v="7.025634765625"/>
    <n v="17"/>
    <n v="25"/>
    <n v="-0.161187882071088"/>
    <n v="10"/>
    <n v="12"/>
    <n v="3.5343461184613014"/>
    <n v="8"/>
    <n v="-5"/>
    <n v="4"/>
    <n v="12"/>
    <n v="13"/>
    <n v="14"/>
    <n v="53"/>
    <n v="19"/>
    <n v="11"/>
    <n v="84"/>
    <n v="13"/>
    <n v="9"/>
    <n v="79"/>
    <n v="8"/>
  </r>
  <r>
    <n v="586"/>
    <x v="55"/>
    <x v="0"/>
    <n v="59.572265625"/>
    <n v="121.537109375"/>
    <n v="57.2109375"/>
    <n v="88.28515625"/>
    <n v="83.740234375"/>
    <n v="168.375"/>
    <n v="179.44921875"/>
    <n v="82.958984375"/>
    <n v="108.0126953125"/>
    <n v="75.001953125"/>
    <n v="43.509765625"/>
    <n v="88.6962890625"/>
    <n v="168.2060546875"/>
    <n v="180.4404296875"/>
    <n v="122.451171875"/>
    <n v="139.9677734375"/>
    <n v="125.5146484375"/>
    <n v="96.2548828125"/>
    <n v="97.1943359375"/>
    <n v="113.537109375"/>
    <n v="77.085742070513206"/>
    <n v="51.085742070513206"/>
    <n v="107.54985015489225"/>
    <n v="56.085742070513206"/>
    <n v="34.085742070513206"/>
    <n v="54.53760986983044"/>
    <n v="23.085742070513206"/>
    <n v="25.085742070513206"/>
    <n v="23.085742070513206"/>
    <n v="10.085742070513206"/>
    <n v="118.08574207051321"/>
    <n v="58.085742070513206"/>
    <n v="71.085742070513206"/>
    <n v="72.085742070513206"/>
    <n v="43.085742070513206"/>
    <n v="9.0857420705132057"/>
    <n v="455.08574207051322"/>
    <n v="159.08574207051322"/>
    <n v="95.085742070513206"/>
    <n v="96.085742070513206"/>
  </r>
  <r>
    <n v="604"/>
    <x v="56"/>
    <x v="0"/>
    <n v="-2.243896484375"/>
    <n v="-7.38525390625"/>
    <n v="10.340576171875"/>
    <n v="17.5498046875"/>
    <n v="4.5361328125"/>
    <n v="2.69921875"/>
    <n v="19.972900390625"/>
    <n v="31.263671875"/>
    <n v="46.813720703125"/>
    <n v="23.4873046875"/>
    <n v="15.19287109375"/>
    <n v="40.86279296875"/>
    <n v="47.802978515625"/>
    <n v="-13.717529296875"/>
    <n v="13.62353515625"/>
    <n v="24.19384765625"/>
    <n v="-12.3515625"/>
    <n v="19.661376953125"/>
    <n v="-16.28955078125"/>
    <n v="-15.7216796875"/>
    <n v="2.3436396887348683"/>
    <n v="3.5081092626446519"/>
    <n v="2.2888164974316068"/>
    <n v="3.7223101872979072"/>
    <n v="13.435011674240304"/>
    <n v="5.2522677032294327"/>
    <n v="21.508109262644652"/>
    <n v="-0.49189073735534805"/>
    <n v="12.508109262644652"/>
    <n v="9.5081092626446519"/>
    <n v="9.5081092626446519"/>
    <n v="26.508109262644652"/>
    <n v="13.508109262644652"/>
    <n v="47.508109262644652"/>
    <n v="12.508109262644652"/>
    <n v="17.508109262644652"/>
    <n v="20.508109262644652"/>
    <n v="23.508109262644652"/>
    <n v="16.508109262644652"/>
    <n v="5.5081092626446519"/>
  </r>
  <r>
    <n v="617"/>
    <x v="57"/>
    <x v="1"/>
    <n v="-23.90283203125"/>
    <n v="26.02392578125"/>
    <n v="37.825439453125"/>
    <n v="-24.63427734375"/>
    <n v="50.63916015625"/>
    <n v="-33.2724609375"/>
    <n v="18.44482421875"/>
    <n v="6.5830078125"/>
    <n v="38.7255859375"/>
    <n v="26.2138671875"/>
    <n v="78.189453125"/>
    <n v="40.68115234375"/>
    <n v="45.572265625"/>
    <n v="-12.63916015625"/>
    <n v="-43.29931640625"/>
    <n v="0.81005859375"/>
    <n v="-3.65966796875"/>
    <n v="-51.43359375"/>
    <n v="-11.89501953125"/>
    <n v="-42.671875"/>
    <n v="12.960629448613624"/>
    <n v="14.185882478727331"/>
    <n v="13.885545105242388"/>
    <n v="13.109673557072952"/>
    <n v="7.0857700208990169"/>
    <n v="7.8354888763282311"/>
    <n v="30.185882478727329"/>
    <n v="11.185882478727331"/>
    <n v="14.185882478727331"/>
    <n v="-5.814117521272669"/>
    <n v="16.185882478727329"/>
    <n v="22.185882478727329"/>
    <n v="25.185882478727329"/>
    <n v="12.185882478727331"/>
    <n v="39.185882478727329"/>
    <n v="12.185882478727331"/>
    <n v="44.185882478727329"/>
    <n v="48.185882478727329"/>
    <n v="28.185882478727329"/>
    <n v="6.185882478727331"/>
  </r>
  <r>
    <n v="642"/>
    <x v="58"/>
    <x v="0"/>
    <n v="14.6142578125"/>
    <n v="5.5947265625"/>
    <n v="9.352294921875"/>
    <n v="-9.218017578125"/>
    <n v="28.028564453125"/>
    <n v="11.257080078125"/>
    <n v="37.36376953125"/>
    <n v="4.77587890625"/>
    <n v="44.71826171875"/>
    <n v="12.634033203125"/>
    <n v="36.154541015625"/>
    <n v="52.32373046875"/>
    <n v="7.898681640625"/>
    <n v="15.63623046875"/>
    <n v="52.631103515625"/>
    <n v="23.549560546875"/>
    <n v="70.97119140625"/>
    <n v="15.894775390625"/>
    <n v="20.948486328125"/>
    <n v="10.58544921875"/>
    <n v="4.9947068232754068"/>
    <n v="6.1735147702952746"/>
    <n v="7.9351041742687842"/>
    <n v="8.3192101345336837"/>
    <n v="2.094044571619778"/>
    <n v="3.8953690749310361"/>
    <n v="5.1735147702952746"/>
    <n v="2.1735147702952746"/>
    <n v="3.1735147702952746"/>
    <n v="34.173514770295277"/>
    <n v="5.1735147702952746"/>
    <n v="61.173514770295277"/>
    <n v="-7.8264852297047254"/>
    <n v="14.173514770295274"/>
    <n v="76.17351477029527"/>
    <n v="7.1735147702952746"/>
    <n v="50.173514770295277"/>
    <n v="30.173514770295274"/>
    <n v="6.1735147702952746"/>
    <n v="21.173514770295274"/>
  </r>
  <r>
    <n v="643"/>
    <x v="59"/>
    <x v="0"/>
    <n v="100.1396484375"/>
    <n v="108.9443359375"/>
    <n v="50.39697265625"/>
    <n v="81.53955078125"/>
    <n v="16.5634765625"/>
    <n v="49.22802734375"/>
    <n v="48.35498046875"/>
    <n v="68.142578125"/>
    <n v="41.31494140625"/>
    <n v="66.8681640625"/>
    <n v="113.6552734375"/>
    <n v="80.67724609375"/>
    <n v="111.43701171875"/>
    <n v="113.66064453125"/>
    <n v="40.70263671875"/>
    <n v="102.1298828125"/>
    <n v="165.52099609375"/>
    <n v="85.71044921875"/>
    <n v="99.6064453125"/>
    <n v="34.73681640625"/>
    <n v="93.99365139389775"/>
    <n v="67.232624279065817"/>
    <n v="61.913993765508408"/>
    <n v="33.09086493881842"/>
    <n v="14.126414107880017"/>
    <n v="40.860888679915504"/>
    <n v="20.232624279065821"/>
    <n v="25.232624279065821"/>
    <n v="42.232624279065824"/>
    <n v="63.232624279065824"/>
    <n v="71.232624279065817"/>
    <n v="71.232624279065817"/>
    <n v="83.232624279065817"/>
    <n v="102.23262427906582"/>
    <n v="23.232624279065821"/>
    <n v="85.232624279065817"/>
    <n v="210.23262427906582"/>
    <n v="47.232624279065824"/>
    <n v="91.232624279065817"/>
    <n v="12.232624279065821"/>
  </r>
  <r>
    <n v="662"/>
    <x v="60"/>
    <x v="1"/>
    <n v="-51.79296875"/>
    <n v="39.8076171875"/>
    <n v="80.7314453125"/>
    <n v="-8.447265625"/>
    <n v="49.8193359375"/>
    <n v="-1.9755859375"/>
    <n v="1.9208984375"/>
    <n v="32.9384765625"/>
    <n v="93.6796875"/>
    <n v="206.6865234375"/>
    <n v="113.41015625"/>
    <n v="82.666015625"/>
    <n v="109.134765625"/>
    <n v="56.3583984375"/>
    <n v="-93.689453125"/>
    <n v="22.2255859375"/>
    <n v="41.76171875"/>
    <n v="-40.396484375"/>
    <n v="-21.607421875"/>
    <n v="-66.4521484375"/>
    <n v="97.275137563803028"/>
    <n v="67.016515796965592"/>
    <n v="22.028011486082171"/>
    <n v="46.474375349633341"/>
    <n v="15.687014360004451"/>
    <n v="55.863260767601602"/>
    <n v="24.016515796965589"/>
    <n v="17.016515796965589"/>
    <n v="21.016515796965589"/>
    <n v="19.016515796965589"/>
    <n v="28.016515796965589"/>
    <n v="62.016515796965592"/>
    <n v="40.016515796965592"/>
    <n v="72.016515796965592"/>
    <n v="28.016515796965589"/>
    <n v="82.016515796965592"/>
    <n v="52.016515796965592"/>
    <n v="-27.983484203034411"/>
    <n v="63.016515796965592"/>
    <n v="31.016515796965589"/>
  </r>
  <r>
    <n v="665"/>
    <x v="61"/>
    <x v="0"/>
    <n v="77.54833984375"/>
    <n v="38.26318359375"/>
    <n v="59.81396484375"/>
    <n v="-5.314453125"/>
    <n v="46.59912109375"/>
    <n v="95.80712890625"/>
    <n v="9.03515625"/>
    <n v="60.94970703125"/>
    <n v="21.0068359375"/>
    <n v="65.23974609375"/>
    <n v="81.3515625"/>
    <n v="80.97265625"/>
    <n v="56.37548828125"/>
    <n v="119.166015625"/>
    <n v="118.07861328125"/>
    <n v="98.89453125"/>
    <n v="51.447265625"/>
    <n v="2.6923828125"/>
    <n v="26.5009765625"/>
    <n v="94.48046875"/>
    <n v="79.380112195919097"/>
    <n v="27.702641247524731"/>
    <n v="27.272602512050533"/>
    <n v="49.161669112075522"/>
    <n v="17.559295002366667"/>
    <n v="58.200929389471504"/>
    <n v="12.702641247524731"/>
    <n v="18.702641247524731"/>
    <n v="33.702641247524731"/>
    <n v="51.702641247524731"/>
    <n v="32.702641247524731"/>
    <n v="25.702641247524731"/>
    <n v="48.702641247524731"/>
    <n v="84.702641247524738"/>
    <n v="176.70264124752472"/>
    <n v="42.702641247524731"/>
    <n v="39.702641247524731"/>
    <n v="25.702641247524731"/>
    <n v="26.702641247524731"/>
    <n v="31.702641247524731"/>
  </r>
  <r>
    <n v="680"/>
    <x v="62"/>
    <x v="0"/>
    <n v="626.26953125"/>
    <n v="791.78125"/>
    <n v="759.18359375"/>
    <n v="677.67578125"/>
    <n v="717.859375"/>
    <n v="567.10546875"/>
    <n v="710.2421875"/>
    <n v="807.27734375"/>
    <n v="785.0859375"/>
    <n v="570.9765625"/>
    <n v="1041.88671875"/>
    <n v="1017.6484375"/>
    <n v="869.125"/>
    <n v="958.8046875"/>
    <n v="699.46875"/>
    <n v="645.1328125"/>
    <n v="842.265625"/>
    <n v="563.9140625"/>
    <n v="907.0703125"/>
    <n v="530.4140625"/>
    <n v="829.4863676121455"/>
    <n v="346"/>
    <n v="323.31515681619391"/>
    <n v="242.21264525802823"/>
    <n v="150.43838560539797"/>
    <n v="243.53434961889292"/>
    <n v="245"/>
    <n v="1154"/>
    <n v="218"/>
    <n v="253"/>
    <n v="679"/>
    <n v="1079"/>
    <n v="577"/>
    <n v="759"/>
    <n v="811"/>
    <n v="1081"/>
    <n v="1068"/>
    <n v="875"/>
    <n v="755"/>
    <n v="213"/>
  </r>
  <r>
    <n v="682"/>
    <x v="63"/>
    <x v="0"/>
    <n v="30.46875"/>
    <n v="8.107421875"/>
    <n v="41.1416015625"/>
    <n v="67.6572265625"/>
    <n v="-9.6064453125"/>
    <n v="56.1796875"/>
    <n v="59.7626953125"/>
    <n v="3.1015625"/>
    <n v="231.1015625"/>
    <n v="233.2080078125"/>
    <n v="155.7451171875"/>
    <n v="74.767578125"/>
    <n v="94.3017578125"/>
    <n v="53.7353515625"/>
    <n v="-8.1640625"/>
    <n v="122.966796875"/>
    <n v="93.3203125"/>
    <n v="-39.0400390625"/>
    <n v="55.8330078125"/>
    <n v="54.728515625"/>
    <n v="22.204473322504061"/>
    <n v="23"/>
    <n v="19.939297763338747"/>
    <n v="2.1991503186305139"/>
    <n v="12.646432587779582"/>
    <n v="22.76251405722854"/>
    <n v="24"/>
    <n v="-1"/>
    <n v="44"/>
    <n v="56"/>
    <n v="8"/>
    <n v="48"/>
    <n v="38"/>
    <n v="89"/>
    <n v="51"/>
    <n v="1"/>
    <n v="130"/>
    <n v="95"/>
    <n v="3"/>
    <n v="5"/>
  </r>
  <r>
    <n v="683"/>
    <x v="64"/>
    <x v="0"/>
    <n v="101.271484375"/>
    <n v="67.388671875"/>
    <n v="2.5380859375"/>
    <n v="58.72265625"/>
    <n v="107.9921875"/>
    <n v="102.158203125"/>
    <n v="97.4365234375"/>
    <n v="126.2783203125"/>
    <n v="129.2666015625"/>
    <n v="99.158203125"/>
    <n v="194.5771484375"/>
    <n v="175.6103515625"/>
    <n v="109.275390625"/>
    <n v="65.3125"/>
    <n v="19.8154296875"/>
    <n v="102.5146484375"/>
    <n v="72.38671875"/>
    <n v="36.96875"/>
    <n v="40"/>
    <n v="97.34375"/>
    <n v="105.1300824690741"/>
    <n v="64"/>
    <n v="19.840109958765463"/>
    <n v="82.843727352242908"/>
    <n v="90.613369986255151"/>
    <n v="97.646794951893042"/>
    <n v="58"/>
    <n v="76"/>
    <n v="4"/>
    <n v="80"/>
    <n v="39"/>
    <n v="74"/>
    <n v="69"/>
    <n v="168"/>
    <n v="70"/>
    <n v="117"/>
    <n v="98"/>
    <n v="179"/>
    <n v="66"/>
    <n v="38"/>
  </r>
  <r>
    <n v="684"/>
    <x v="65"/>
    <x v="0"/>
    <n v="2.86328125"/>
    <n v="20.91552734375"/>
    <n v="27.4052734375"/>
    <n v="-1.13720703125"/>
    <n v="1.69873046875"/>
    <n v="39.44677734375"/>
    <n v="23.31005859375"/>
    <n v="79.72119140625"/>
    <n v="36.2744140625"/>
    <n v="63.19580078125"/>
    <n v="90.74072265625"/>
    <n v="19.69140625"/>
    <n v="29.087890625"/>
    <n v="14.02099609375"/>
    <n v="9.50048828125"/>
    <n v="15.38037109375"/>
    <n v="22.50927734375"/>
    <n v="-42.18212890625"/>
    <n v="-14.7548828125"/>
    <n v="8.2421875"/>
    <n v="6.7220604773210049"/>
    <n v="-1"/>
    <n v="4.6294139697613392"/>
    <n v="12.672066724978134"/>
    <n v="1.8764713232537797"/>
    <n v="3.5676496313882295"/>
    <n v="40"/>
    <n v="7"/>
    <n v="8"/>
    <n v="20"/>
    <n v="23"/>
    <n v="12"/>
    <n v="44"/>
    <n v="11"/>
    <n v="14"/>
    <n v="76"/>
    <n v="20"/>
    <n v="6"/>
    <n v="9"/>
    <n v="8"/>
  </r>
  <r>
    <n v="685"/>
    <x v="66"/>
    <x v="0"/>
    <n v="-0.6376953125"/>
    <n v="11.423828125"/>
    <n v="-0.484375"/>
    <n v="41.837890625"/>
    <n v="13.4228515625"/>
    <n v="53.103515625"/>
    <n v="92.7001953125"/>
    <n v="112.640625"/>
    <n v="126.3671875"/>
    <n v="112.6787109375"/>
    <n v="144.595703125"/>
    <n v="76.36328125"/>
    <n v="73.1201171875"/>
    <n v="24.0595703125"/>
    <n v="4.4755859375"/>
    <n v="32.8154296875"/>
    <n v="94.9228515625"/>
    <n v="-36.189453125"/>
    <n v="43.466796875"/>
    <n v="-67.078125"/>
    <n v="80.522076529135646"/>
    <n v="24.223138630847505"/>
    <n v="42.288389161898365"/>
    <n v="16.873619700446405"/>
    <n v="10.911555474531124"/>
    <n v="55.132597583740171"/>
    <n v="25.223138630847505"/>
    <n v="52.223138630847508"/>
    <n v="7.2231386308475054"/>
    <n v="46.223138630847508"/>
    <n v="88.223138630847501"/>
    <n v="19.223138630847505"/>
    <n v="75.223138630847501"/>
    <n v="110.2231386308475"/>
    <n v="7.2231386308475054"/>
    <n v="71.223138630847501"/>
    <n v="131.2231386308475"/>
    <n v="23.223138630847505"/>
    <n v="32.223138630847508"/>
    <n v="30.223138630847505"/>
  </r>
  <r>
    <n v="686"/>
    <x v="67"/>
    <x v="0"/>
    <n v="-11.826171875"/>
    <n v="-4.16796875"/>
    <n v="32.240234375"/>
    <n v="58.22607421875"/>
    <n v="7.78759765625"/>
    <n v="59.2021484375"/>
    <n v="74.4033203125"/>
    <n v="79.6064453125"/>
    <n v="66.5556640625"/>
    <n v="105.4794921875"/>
    <n v="115.140625"/>
    <n v="66.3525390625"/>
    <n v="98.302734375"/>
    <n v="60.203125"/>
    <n v="17.5029296875"/>
    <n v="40.7275390625"/>
    <n v="20.310546875"/>
    <n v="-47.9150390625"/>
    <n v="73.3212890625"/>
    <n v="-15.0810546875"/>
    <n v="12.536505060602273"/>
    <n v="13"/>
    <n v="29.382006747469699"/>
    <n v="15.785524178433088"/>
    <n v="24.794002249156566"/>
    <n v="10.279007872047982"/>
    <n v="74"/>
    <n v="29"/>
    <n v="47"/>
    <n v="-3"/>
    <n v="46"/>
    <n v="57"/>
    <n v="101"/>
    <n v="86"/>
    <n v="75"/>
    <n v="77"/>
    <n v="9"/>
    <n v="70"/>
    <n v="64"/>
    <n v="38"/>
  </r>
  <r>
    <n v="687"/>
    <x v="68"/>
    <x v="0"/>
    <n v="16.1357421875"/>
    <n v="28.1875"/>
    <n v="110.4375"/>
    <n v="48.609375"/>
    <n v="81.40625"/>
    <n v="27.8349609375"/>
    <n v="84.162109375"/>
    <n v="49.1552734375"/>
    <n v="118.6103515625"/>
    <n v="101.7216796875"/>
    <n v="106.8251953125"/>
    <n v="46.6806640625"/>
    <n v="49.9091796875"/>
    <n v="-18.28125"/>
    <n v="-19.0107421875"/>
    <n v="17.837890625"/>
    <n v="-30.369140625"/>
    <n v="28.5869140625"/>
    <n v="-27.8828125"/>
    <n v="23.83203125"/>
    <n v="35.492983881044609"/>
    <n v="7"/>
    <n v="53.323978508059476"/>
    <n v="23.577589653879794"/>
    <n v="16.774659502686493"/>
    <n v="5.211308259402724"/>
    <n v="9"/>
    <n v="8"/>
    <n v="16"/>
    <n v="46"/>
    <n v="45"/>
    <n v="31"/>
    <n v="125"/>
    <n v="32"/>
    <n v="87"/>
    <n v="0"/>
    <n v="1"/>
    <n v="193"/>
    <n v="26"/>
    <n v="-32"/>
  </r>
  <r>
    <n v="760"/>
    <x v="69"/>
    <x v="1"/>
    <n v="45.33740234375"/>
    <n v="-5.7119140625"/>
    <n v="-57.0927734375"/>
    <n v="12.90869140625"/>
    <n v="11.33154296875"/>
    <n v="-6.6337890625"/>
    <n v="67.119140625"/>
    <n v="-2.57421875"/>
    <n v="-25.30419921875"/>
    <n v="52.29541015625"/>
    <n v="87.85107421875"/>
    <n v="7.9169921875"/>
    <n v="-36.068359375"/>
    <n v="14.18603515625"/>
    <n v="-68.056640625"/>
    <n v="28.4970703125"/>
    <n v="-24.33740234375"/>
    <n v="-10.1494140625"/>
    <n v="-84.7294921875"/>
    <n v="-62.48046875"/>
    <n v="33.366627420050186"/>
    <n v="4.2669447124880477"/>
    <n v="2.3666274200501847"/>
    <n v="5.3666274200501842"/>
    <n v="4.9678965898016383"/>
    <n v="0.36662742005018467"/>
    <n v="4.3666274200501842"/>
    <n v="3.3666274200501847"/>
    <n v="18.366627420050186"/>
    <n v="4.3666274200501842"/>
    <n v="20.366627420050186"/>
    <n v="14.366627420050184"/>
    <n v="2.3666274200501847"/>
    <n v="-2.6333725799498153"/>
    <n v="74.366627420050179"/>
    <n v="2.3666274200501847"/>
    <n v="2.3666274200501847"/>
    <n v="18.366627420050186"/>
    <n v="10.366627420050184"/>
    <n v="24.366627420050186"/>
  </r>
  <r>
    <n v="761"/>
    <x v="70"/>
    <x v="1"/>
    <n v="8.31201171875"/>
    <n v="2.6064453125"/>
    <n v="-12.081298828125"/>
    <n v="53.17431640625"/>
    <n v="10.05029296875"/>
    <n v="3.876708984375"/>
    <n v="1.099609375"/>
    <n v="33.390380859375"/>
    <n v="66.682861328125"/>
    <n v="61.958740234375"/>
    <n v="61.432373046875"/>
    <n v="5.9716796875"/>
    <n v="-17.45361328125"/>
    <n v="-9.514404296875"/>
    <n v="-4.62939453125"/>
    <n v="-24.9443359375"/>
    <n v="14.29736328125"/>
    <n v="-37.558837890625"/>
    <n v="-21.971923828125"/>
    <n v="-43.305908203125"/>
    <n v="1.1282763834674063"/>
    <n v="8.0435989641125669"/>
    <n v="37.128276383467409"/>
    <n v="8.1282763834674068"/>
    <n v="7.7895667060480518"/>
    <n v="3.1282763834674063"/>
    <n v="2.1282763834674063"/>
    <n v="-8.8717236165325932"/>
    <n v="1.1282763834674063"/>
    <n v="9.1282763834674068"/>
    <n v="3.1282763834674063"/>
    <n v="6.1282763834674068"/>
    <n v="13.128276383467407"/>
    <n v="8.1282763834674068"/>
    <n v="32.128276383467409"/>
    <n v="40.128276383467409"/>
    <n v="51.128276383467409"/>
    <n v="31.128276383467405"/>
    <n v="46.128276383467409"/>
    <n v="7.1282763834674068"/>
  </r>
  <r>
    <n v="763"/>
    <x v="71"/>
    <x v="1"/>
    <n v="-29.03369140625"/>
    <n v="-5.58740234375"/>
    <n v="-35.90771484375"/>
    <n v="-22.87890625"/>
    <n v="-22.220703125"/>
    <n v="-4.42919921875"/>
    <n v="10.931640625"/>
    <n v="9.3515625"/>
    <n v="21.78955078125"/>
    <n v="19.81298828125"/>
    <n v="22.65771484375"/>
    <n v="36.25732421875"/>
    <n v="-30.28271484375"/>
    <n v="7.7578125"/>
    <n v="-26.49072265625"/>
    <n v="-1.6728515625"/>
    <n v="7.5498046875"/>
    <n v="-23.50830078125"/>
    <n v="-19.7958984375"/>
    <n v="20.59716796875"/>
    <n v="18"/>
    <n v="7.8640049356601445"/>
    <n v="8"/>
    <n v="3"/>
    <n v="-0.54398025735942179"/>
    <n v="1"/>
    <n v="7"/>
    <n v="79"/>
    <n v="19"/>
    <n v="63"/>
    <n v="1"/>
    <n v="29"/>
    <n v="14"/>
    <n v="33"/>
    <n v="7"/>
    <n v="32"/>
    <n v="11"/>
    <n v="13"/>
    <n v="5"/>
    <n v="0"/>
  </r>
  <r>
    <n v="764"/>
    <x v="72"/>
    <x v="1"/>
    <n v="39.8662109375"/>
    <n v="34.216796875"/>
    <n v="48.779296875"/>
    <n v="31.71875"/>
    <n v="62.46875"/>
    <n v="71.72265625"/>
    <n v="38.9150390625"/>
    <n v="88.8212890625"/>
    <n v="61.6572265625"/>
    <n v="43.8935546875"/>
    <n v="80.9169921875"/>
    <n v="44.265625"/>
    <n v="43.6923828125"/>
    <n v="-33.81640625"/>
    <n v="24.4560546875"/>
    <n v="50.8046875"/>
    <n v="29.251953125"/>
    <n v="-5.9638671875"/>
    <n v="-43.0478515625"/>
    <n v="21.013671875"/>
    <n v="10"/>
    <n v="31.807795698924732"/>
    <n v="92"/>
    <n v="7"/>
    <n v="17.231182795698924"/>
    <n v="3"/>
    <n v="11"/>
    <n v="24"/>
    <n v="3"/>
    <n v="14"/>
    <n v="55"/>
    <n v="17"/>
    <n v="84"/>
    <n v="9"/>
    <n v="-66"/>
    <n v="105"/>
    <n v="46"/>
    <n v="106"/>
    <n v="18"/>
    <n v="42"/>
  </r>
  <r>
    <n v="765"/>
    <x v="73"/>
    <x v="0"/>
    <n v="34.26025390625"/>
    <n v="-11.05224609375"/>
    <n v="28.373046875"/>
    <n v="80.0458984375"/>
    <n v="31.63916015625"/>
    <n v="18.20849609375"/>
    <n v="46.19482421875"/>
    <n v="62.52099609375"/>
    <n v="68.7275390625"/>
    <n v="100.33251953125"/>
    <n v="162.08447265625"/>
    <n v="162.2265625"/>
    <n v="118.98681640625"/>
    <n v="31.86572265625"/>
    <n v="84.783203125"/>
    <n v="33.060546875"/>
    <n v="66.9189453125"/>
    <n v="-47.6865234375"/>
    <n v="-75.30859375"/>
    <n v="37.8603515625"/>
    <n v="30"/>
    <n v="52.835118103296317"/>
    <n v="53"/>
    <n v="75"/>
    <n v="19.340472413185264"/>
    <n v="33"/>
    <n v="30"/>
    <n v="15"/>
    <n v="40"/>
    <n v="51"/>
    <n v="135"/>
    <n v="57"/>
    <n v="100"/>
    <n v="95"/>
    <n v="110"/>
    <n v="18"/>
    <n v="78"/>
    <n v="74"/>
    <n v="44"/>
    <n v="46"/>
  </r>
  <r>
    <n v="767"/>
    <x v="74"/>
    <x v="0"/>
    <n v="36.02294921875"/>
    <n v="-5.08447265625"/>
    <n v="-19.3720703125"/>
    <n v="-10.77490234375"/>
    <n v="46.73779296875"/>
    <n v="-25.49755859375"/>
    <n v="19.3935546875"/>
    <n v="38.8359375"/>
    <n v="30.46435546875"/>
    <n v="103.51318359375"/>
    <n v="77.0322265625"/>
    <n v="50.5947265625"/>
    <n v="35.0322265625"/>
    <n v="14.86279296875"/>
    <n v="25.34326171875"/>
    <n v="10.13232421875"/>
    <n v="-32.30322265625"/>
    <n v="-6.01904296875"/>
    <n v="-66.2890625"/>
    <n v="-26.0400390625"/>
    <n v="7"/>
    <n v="31.893662964921557"/>
    <n v="16"/>
    <n v="10"/>
    <n v="15.574651859686233"/>
    <n v="4"/>
    <n v="4"/>
    <n v="11"/>
    <n v="1"/>
    <n v="12"/>
    <n v="12"/>
    <n v="16"/>
    <n v="41"/>
    <n v="49"/>
    <n v="42"/>
    <n v="4"/>
    <n v="53"/>
    <n v="10"/>
    <n v="-3"/>
    <n v="4"/>
  </r>
  <r>
    <n v="780"/>
    <x v="75"/>
    <x v="0"/>
    <n v="436.3984375"/>
    <n v="563.53125"/>
    <n v="698.10546875"/>
    <n v="449.05859375"/>
    <n v="553.03515625"/>
    <n v="463.41796875"/>
    <n v="580.73046875"/>
    <n v="414.1171875"/>
    <n v="593.6640625"/>
    <n v="601.2734375"/>
    <n v="593.11328125"/>
    <n v="739.04296875"/>
    <n v="651.48828125"/>
    <n v="724.9375"/>
    <n v="310.99609375"/>
    <n v="522.02734375"/>
    <n v="652.25"/>
    <n v="321.98046875"/>
    <n v="556.32421875"/>
    <n v="487.9296875"/>
    <n v="544"/>
    <n v="488.0786620835537"/>
    <n v="535"/>
    <n v="293"/>
    <n v="319.31464833421472"/>
    <n v="195"/>
    <n v="236"/>
    <n v="375"/>
    <n v="468"/>
    <n v="438"/>
    <n v="452"/>
    <n v="733"/>
    <n v="1519"/>
    <n v="697"/>
    <n v="911"/>
    <n v="742"/>
    <n v="787"/>
    <n v="1492"/>
    <n v="371"/>
    <n v="216"/>
  </r>
  <r>
    <n v="781"/>
    <x v="76"/>
    <x v="0"/>
    <n v="43.08984375"/>
    <n v="103.630859375"/>
    <n v="124.3779296875"/>
    <n v="49.6513671875"/>
    <n v="20.7001953125"/>
    <n v="95.8115234375"/>
    <n v="117.958984375"/>
    <n v="21.900390625"/>
    <n v="155.4111328125"/>
    <n v="72.0009765625"/>
    <n v="204.9697265625"/>
    <n v="115.5771484375"/>
    <n v="160.490234375"/>
    <n v="6.7060546875"/>
    <n v="-66.8408203125"/>
    <n v="57.529296875"/>
    <n v="44.8974609375"/>
    <n v="-39.107421875"/>
    <n v="53.7861328125"/>
    <n v="4.1474609375"/>
    <n v="47"/>
    <n v="43.705116340560551"/>
    <n v="56"/>
    <n v="5"/>
    <n v="83.820465362242203"/>
    <n v="51"/>
    <n v="21"/>
    <n v="58"/>
    <n v="41"/>
    <n v="10"/>
    <n v="8"/>
    <n v="50"/>
    <n v="62"/>
    <n v="59"/>
    <n v="76"/>
    <n v="25"/>
    <n v="124"/>
    <n v="170"/>
    <n v="270"/>
    <n v="8"/>
  </r>
  <r>
    <n v="821"/>
    <x v="77"/>
    <x v="1"/>
    <n v="-7.898193359375"/>
    <n v="-11.30908203125"/>
    <n v="-4.1533203125"/>
    <n v="8.34912109375"/>
    <n v="-11.216796875"/>
    <n v="-6.217041015625"/>
    <n v="-4.597900390625"/>
    <n v="-15.7294921875"/>
    <n v="28.52001953125"/>
    <n v="12.231689453125"/>
    <n v="40.034912109375"/>
    <n v="-2.357177734375"/>
    <n v="5.13671875"/>
    <n v="-71.92822265625"/>
    <n v="-48.614990234375"/>
    <n v="-28.73876953125"/>
    <n v="-25.505126953125"/>
    <n v="-14.332275390625"/>
    <n v="-25.22119140625"/>
    <n v="-86.773681640625"/>
    <n v="-1.8549659912676812"/>
    <n v="1.01806303332671"/>
    <n v="18.51096540821997"/>
    <n v="2.5109654082199708"/>
    <n v="1.2152239832840146"/>
    <n v="0.45122530219946"/>
    <n v="1.5109654082199708"/>
    <n v="3.5109654082199708"/>
    <n v="3.5109654082199708"/>
    <n v="0.51096540821997094"/>
    <n v="-16.48903459178003"/>
    <n v="0.51096540821997094"/>
    <n v="1.5109654082199708"/>
    <n v="109.51096540821997"/>
    <n v="-1.4890345917800292"/>
    <n v="2.5109654082199708"/>
    <n v="0.51096540821997094"/>
    <n v="-0.48903459178002906"/>
    <n v="7.5109654082199713"/>
    <n v="1.5109654082199708"/>
  </r>
  <r>
    <n v="834"/>
    <x v="78"/>
    <x v="1"/>
    <n v="-13.72509765625"/>
    <n v="-9.1845703125"/>
    <n v="-15.763427734375"/>
    <n v="-23.63623046875"/>
    <n v="12.391845703125"/>
    <n v="-16.8271484375"/>
    <n v="27.574951171875"/>
    <n v="39.888916015625"/>
    <n v="48.20751953125"/>
    <n v="14.616943359375"/>
    <n v="41.6533203125"/>
    <n v="-8.2587890625"/>
    <n v="-5.16796875"/>
    <n v="15.36279296875"/>
    <n v="18.937744140625"/>
    <n v="-2.3427734375"/>
    <n v="-6.3486328125"/>
    <n v="2.756103515625"/>
    <n v="12.497802734375"/>
    <n v="2.02392578125"/>
    <n v="0.25827915352682984"/>
    <n v="4.4288081569847559"/>
    <n v="41"/>
    <n v="2"/>
    <n v="37.657284894190852"/>
    <n v="-0.22806246248277406"/>
    <n v="3"/>
    <n v="0"/>
    <n v="2"/>
    <n v="14"/>
    <n v="4"/>
    <n v="24"/>
    <n v="10"/>
    <n v="0"/>
    <n v="5"/>
    <n v="5"/>
    <n v="20"/>
    <n v="-4"/>
    <n v="4"/>
    <n v="27"/>
  </r>
  <r>
    <n v="840"/>
    <x v="79"/>
    <x v="0"/>
    <n v="61.65478515625"/>
    <n v="69.17041015625"/>
    <n v="71.08154296875"/>
    <n v="57.05029296875"/>
    <n v="94.8515625"/>
    <n v="34.93212890625"/>
    <n v="102.24951171875"/>
    <n v="109.234375"/>
    <n v="78.99609375"/>
    <n v="119.197265625"/>
    <n v="102.111328125"/>
    <n v="26.474609375"/>
    <n v="50.00146484375"/>
    <n v="125.25"/>
    <n v="157.4296875"/>
    <n v="107.0146484375"/>
    <n v="175.32177734375"/>
    <n v="121.39453125"/>
    <n v="69.65380859375"/>
    <n v="82.6279296875"/>
    <n v="98.739759382477018"/>
    <n v="84.904116538016041"/>
    <n v="47"/>
    <n v="42"/>
    <n v="58.342469922809627"/>
    <n v="90.643850556734506"/>
    <n v="53"/>
    <n v="34"/>
    <n v="26"/>
    <n v="35"/>
    <n v="67"/>
    <n v="30"/>
    <n v="71"/>
    <n v="72"/>
    <n v="79"/>
    <n v="67"/>
    <n v="68"/>
    <n v="224"/>
    <n v="50"/>
    <n v="66"/>
  </r>
  <r>
    <n v="860"/>
    <x v="80"/>
    <x v="1"/>
    <n v="-24.8505859375"/>
    <n v="-31.0810546875"/>
    <n v="-9.56396484375"/>
    <n v="-23.47119140625"/>
    <n v="-29.13037109375"/>
    <n v="-51.181640625"/>
    <n v="65.88525390625"/>
    <n v="65.8916015625"/>
    <n v="51.6650390625"/>
    <n v="59.77490234375"/>
    <n v="202.68310546875"/>
    <n v="-37.50732421875"/>
    <n v="-87.607421875"/>
    <n v="-54.97802734375"/>
    <n v="-33.42626953125"/>
    <n v="-6.14990234375"/>
    <n v="-27.87451171875"/>
    <n v="-28.703125"/>
    <n v="-71.84228515625"/>
    <n v="-55.06298828125"/>
    <n v="6.0938422546715749"/>
    <n v="10.737540628854651"/>
    <n v="11.959566516797565"/>
    <n v="11.959566516797565"/>
    <n v="11.226350984031816"/>
    <n v="9.3322108577202982"/>
    <n v="-4.0433483202434672E-2"/>
    <n v="18.959566516797565"/>
    <n v="14.959566516797565"/>
    <n v="7.9595665167975653"/>
    <n v="38.959566516797565"/>
    <n v="13.959566516797565"/>
    <n v="51.959566516797565"/>
    <n v="19.959566516797565"/>
    <n v="0.95956651679756533"/>
    <n v="12.959566516797565"/>
    <n v="15.959566516797565"/>
    <n v="45.959566516797565"/>
    <n v="13.959566516797565"/>
    <n v="14.959566516797565"/>
  </r>
  <r>
    <n v="861"/>
    <x v="81"/>
    <x v="1"/>
    <n v="34.8486328125"/>
    <n v="49.19482421875"/>
    <n v="-35.7509765625"/>
    <n v="61.93896484375"/>
    <n v="22.1357421875"/>
    <n v="-1.37939453125"/>
    <n v="47.1796875"/>
    <n v="56.0771484375"/>
    <n v="70.43505859375"/>
    <n v="34.3984375"/>
    <n v="133.04052734375"/>
    <n v="35.26953125"/>
    <n v="19.224609375"/>
    <n v="-45.19091796875"/>
    <n v="-49.3564453125"/>
    <n v="19.24951171875"/>
    <n v="59.57177734375"/>
    <n v="-36.7158203125"/>
    <n v="32.09375"/>
    <n v="-6.34130859375"/>
    <n v="11.911096306491721"/>
    <n v="44.004773121480014"/>
    <n v="20.08205649384535"/>
    <n v="11.08205649384535"/>
    <n v="23.435686470426145"/>
    <n v="12.765897243259872"/>
    <n v="15.08205649384535"/>
    <n v="25.08205649384535"/>
    <n v="5.082056493845351"/>
    <n v="6.082056493845351"/>
    <n v="49.08205649384535"/>
    <n v="13.08205649384535"/>
    <n v="48.08205649384535"/>
    <n v="14.08205649384535"/>
    <n v="9.0820564938453501"/>
    <n v="30.08205649384535"/>
    <n v="25.08205649384535"/>
    <n v="10.08205649384535"/>
    <n v="8.0820564938453501"/>
    <n v="15.08205649384535"/>
  </r>
  <r>
    <n v="862"/>
    <x v="82"/>
    <x v="1"/>
    <n v="-68.34912109375"/>
    <n v="-0.53369140625"/>
    <n v="-9.939453125"/>
    <n v="-16.375"/>
    <n v="19.22314453125"/>
    <n v="-50.9521484375"/>
    <n v="23.21240234375"/>
    <n v="-17.6044921875"/>
    <n v="18.39013671875"/>
    <n v="41.3388671875"/>
    <n v="94.6064453125"/>
    <n v="-28.888671875"/>
    <n v="20.87890625"/>
    <n v="-0.4306640625"/>
    <n v="-19.94677734375"/>
    <n v="37.2353515625"/>
    <n v="32.07373046875"/>
    <n v="-87.31005859375"/>
    <n v="-11.9248046875"/>
    <n v="-99.35986328125"/>
    <n v="-3.6710489605086281"/>
    <n v="38.235198133227371"/>
    <n v="18"/>
    <n v="1"/>
    <n v="8.5411188799364215"/>
    <n v="-0.64432401356115609"/>
    <n v="1"/>
    <n v="1"/>
    <n v="1"/>
    <n v="0"/>
    <n v="1"/>
    <n v="7"/>
    <n v="3"/>
    <n v="3"/>
    <n v="2"/>
    <n v="0"/>
    <n v="0"/>
    <n v="9"/>
    <n v="-3"/>
    <n v="4"/>
  </r>
  <r>
    <n v="880"/>
    <x v="83"/>
    <x v="0"/>
    <n v="256.072265625"/>
    <n v="114.904296875"/>
    <n v="179.4921875"/>
    <n v="383.30078125"/>
    <n v="331.708984375"/>
    <n v="238.66015625"/>
    <n v="430.2734375"/>
    <n v="159.99609375"/>
    <n v="493.03515625"/>
    <n v="460.51953125"/>
    <n v="400.99609375"/>
    <n v="417.57421875"/>
    <n v="476.97265625"/>
    <n v="449.03125"/>
    <n v="397.29296875"/>
    <n v="534.30078125"/>
    <n v="353.44921875"/>
    <n v="183.9296875"/>
    <n v="240.5859375"/>
    <n v="289.02734375"/>
    <n v="173.74830696911539"/>
    <n v="179.53089728523238"/>
    <n v="422"/>
    <n v="98"/>
    <n v="160.71853837113943"/>
    <n v="150.24142916324962"/>
    <n v="249"/>
    <n v="161"/>
    <n v="180"/>
    <n v="414"/>
    <n v="326"/>
    <n v="623"/>
    <n v="766"/>
    <n v="501"/>
    <n v="1205"/>
    <n v="342"/>
    <n v="582"/>
    <n v="753"/>
    <n v="82"/>
    <n v="70"/>
  </r>
  <r>
    <n v="881"/>
    <x v="84"/>
    <x v="1"/>
    <n v="-12.822265625"/>
    <n v="31.9990234375"/>
    <n v="-7.0400390625"/>
    <n v="86.1494140625"/>
    <n v="55.8515625"/>
    <n v="-0.2275390625"/>
    <n v="-21.119140625"/>
    <n v="53.2490234375"/>
    <n v="139.576171875"/>
    <n v="-5.2607421875"/>
    <n v="185.462890625"/>
    <n v="-15.73046875"/>
    <n v="-33.7294921875"/>
    <n v="31.16796875"/>
    <n v="-50.4921875"/>
    <n v="25.994140625"/>
    <n v="28.783203125"/>
    <n v="-69.888671875"/>
    <n v="-88.76171875"/>
    <n v="-24.6953125"/>
    <n v="-0.99709162235054372"/>
    <n v="59.333939245343636"/>
    <n v="43"/>
    <n v="21"/>
    <n v="19.000363547206181"/>
    <n v="-0.58203062251118087"/>
    <n v="27"/>
    <n v="3"/>
    <n v="16"/>
    <n v="22"/>
    <n v="7"/>
    <n v="46"/>
    <n v="39"/>
    <n v="32"/>
    <n v="15"/>
    <n v="67"/>
    <n v="14"/>
    <n v="26"/>
    <n v="70"/>
    <n v="5"/>
  </r>
  <r>
    <n v="882"/>
    <x v="85"/>
    <x v="1"/>
    <n v="15.8271484375"/>
    <n v="17.4501953125"/>
    <n v="57.3798828125"/>
    <n v="23.7734375"/>
    <n v="41.9609375"/>
    <n v="61.70703125"/>
    <n v="49.7353515625"/>
    <n v="62.2412109375"/>
    <n v="73.5791015625"/>
    <n v="88.21484375"/>
    <n v="268.5927734375"/>
    <n v="-25.9404296875"/>
    <n v="-8.05859375"/>
    <n v="81.4453125"/>
    <n v="10.7802734375"/>
    <n v="78.595703125"/>
    <n v="-31.5322265625"/>
    <n v="-6.3251953125"/>
    <n v="49.9130859375"/>
    <n v="31.1689453125"/>
    <n v="27.036939172178794"/>
    <n v="35.59247312156964"/>
    <n v="27.843929424040915"/>
    <n v="29.843929424040915"/>
    <n v="32.493055642558147"/>
    <n v="40.003298373727674"/>
    <n v="28.843929424040915"/>
    <n v="-28.156070575959085"/>
    <n v="28.843929424040915"/>
    <n v="27.843929424040915"/>
    <n v="30.843929424040915"/>
    <n v="30.843929424040915"/>
    <n v="55.843929424040915"/>
    <n v="94.843929424040908"/>
    <n v="183.84392942404091"/>
    <n v="26.843929424040915"/>
    <n v="39.843929424040915"/>
    <n v="37.843929424040915"/>
    <n v="48.843929424040915"/>
    <n v="27.843929424040915"/>
  </r>
  <r>
    <n v="883"/>
    <x v="86"/>
    <x v="1"/>
    <n v="31.84375"/>
    <n v="101.466796875"/>
    <n v="-3.10546875"/>
    <n v="47.853515625"/>
    <n v="58.623046875"/>
    <n v="23.11328125"/>
    <n v="48.345703125"/>
    <n v="61.779296875"/>
    <n v="111.509765625"/>
    <n v="124.5546875"/>
    <n v="190.8984375"/>
    <n v="85.814453125"/>
    <n v="52.404296875"/>
    <n v="58.490234375"/>
    <n v="38.486328125"/>
    <n v="60.6640625"/>
    <n v="-0.177734375"/>
    <n v="-41.4453125"/>
    <n v="38.7109375"/>
    <n v="-7.396484375"/>
    <n v="30.976045194865911"/>
    <n v="53.047604812380428"/>
    <n v="88.224331027515831"/>
    <n v="30.224331027515831"/>
    <n v="20.318295298434592"/>
    <n v="24.394369664974718"/>
    <n v="54.224331027515831"/>
    <n v="53.224331027515831"/>
    <n v="21.224331027515831"/>
    <n v="75.224331027515831"/>
    <n v="65.224331027515831"/>
    <n v="25.224331027515831"/>
    <n v="88.224331027515831"/>
    <n v="176.22433102751583"/>
    <n v="22.224331027515831"/>
    <n v="103.22433102751583"/>
    <n v="56.224331027515831"/>
    <n v="101.22433102751583"/>
    <n v="147.22433102751583"/>
    <n v="38.224331027515831"/>
  </r>
  <r>
    <n v="884"/>
    <x v="87"/>
    <x v="1"/>
    <n v="17.1669921875"/>
    <n v="48.82666015625"/>
    <n v="13.12255859375"/>
    <n v="36.072265625"/>
    <n v="8.79345703125"/>
    <n v="20.81787109375"/>
    <n v="72.3974609375"/>
    <n v="4.21484375"/>
    <n v="37.2998046875"/>
    <n v="51.79541015625"/>
    <n v="82.673828125"/>
    <n v="48.841796875"/>
    <n v="13.28759765625"/>
    <n v="-20.59423828125"/>
    <n v="16.46484375"/>
    <n v="-19.1376953125"/>
    <n v="23.7802734375"/>
    <n v="-30.76171875"/>
    <n v="6.47216796875"/>
    <n v="-13.18505859375"/>
    <n v="8.9930503301515916"/>
    <n v="9.7485521521149145"/>
    <n v="9"/>
    <n v="42"/>
    <n v="59.249131291268952"/>
    <n v="3.3093871270470672"/>
    <n v="24"/>
    <n v="12"/>
    <n v="3"/>
    <n v="4"/>
    <n v="9"/>
    <n v="12"/>
    <n v="15"/>
    <n v="49"/>
    <n v="6"/>
    <n v="5"/>
    <n v="23"/>
    <n v="27"/>
    <n v="56"/>
    <n v="10"/>
  </r>
  <r>
    <n v="885"/>
    <x v="88"/>
    <x v="0"/>
    <n v="2.74609375"/>
    <n v="13.37744140625"/>
    <n v="-12.12060546875"/>
    <n v="30.25146484375"/>
    <n v="-14.7470703125"/>
    <n v="8.71044921875"/>
    <n v="61.5703125"/>
    <n v="3.984375"/>
    <n v="61.42236328125"/>
    <n v="49.4990234375"/>
    <n v="83.498046875"/>
    <n v="-16.935546875"/>
    <n v="37.19775390625"/>
    <n v="60.013671875"/>
    <n v="43.9970703125"/>
    <n v="69.611328125"/>
    <n v="31.984375"/>
    <n v="-4.703125"/>
    <n v="-1.7548828125"/>
    <n v="28.11328125"/>
    <n v="-4.6133633189323549"/>
    <n v="5.0388826418890931"/>
    <n v="0"/>
    <n v="0"/>
    <n v="0.42332958513345564"/>
    <n v="-6.6402319938450027E-2"/>
    <n v="4"/>
    <n v="2"/>
    <n v="8"/>
    <n v="6"/>
    <n v="2"/>
    <n v="24"/>
    <n v="57"/>
    <n v="14"/>
    <n v="31"/>
    <n v="15"/>
    <n v="27"/>
    <n v="113"/>
    <n v="157"/>
    <n v="23"/>
  </r>
  <r>
    <n v="980"/>
    <x v="89"/>
    <x v="0"/>
    <n v="14.7421875"/>
    <n v="107.26953125"/>
    <n v="114.634765625"/>
    <n v="216.677734375"/>
    <n v="159.08984375"/>
    <n v="214.4140625"/>
    <n v="154.154296875"/>
    <n v="129.54296875"/>
    <n v="228.296875"/>
    <n v="182.912109375"/>
    <n v="346.845703125"/>
    <n v="321.091796875"/>
    <n v="320.037109375"/>
    <n v="273.37109375"/>
    <n v="348.46875"/>
    <n v="461.88671875"/>
    <n v="180.5390625"/>
    <n v="44.234375"/>
    <n v="65.95703125"/>
    <n v="100.73828125"/>
    <n v="222"/>
    <n v="223"/>
    <n v="200"/>
    <n v="176"/>
    <n v="68"/>
    <n v="126"/>
    <n v="161"/>
    <n v="112"/>
    <n v="157"/>
    <n v="53"/>
    <n v="297"/>
    <n v="124"/>
    <n v="276"/>
    <n v="282"/>
    <n v="78"/>
    <n v="230"/>
    <n v="305"/>
    <n v="317"/>
    <n v="217"/>
    <n v="-7"/>
  </r>
  <r>
    <n v="1060"/>
    <x v="90"/>
    <x v="1"/>
    <n v="-9.43212890625"/>
    <n v="-36.69140625"/>
    <n v="9.99560546875"/>
    <n v="24.126953125"/>
    <n v="10.265625"/>
    <n v="-3.3095703125"/>
    <n v="69.83056640625"/>
    <n v="45.828125"/>
    <n v="92.03515625"/>
    <n v="71.97900390625"/>
    <n v="70.66259765625"/>
    <n v="-13.669921875"/>
    <n v="6.38427734375"/>
    <n v="-16.43408203125"/>
    <n v="-23.46435546875"/>
    <n v="-12.828125"/>
    <n v="-24.33349609375"/>
    <n v="-12.9599609375"/>
    <n v="4.92724609375"/>
    <n v="-70.41064453125"/>
    <n v="8.3889786407226374"/>
    <n v="16.300730600695847"/>
    <n v="8.8594904005618993"/>
    <n v="8.3889786407226374"/>
    <n v="9.3889786407226374"/>
    <n v="15.388978640722637"/>
    <n v="34.388978640722641"/>
    <n v="12.388978640722637"/>
    <n v="9.3889786407226374"/>
    <n v="23.388978640722637"/>
    <n v="19.388978640722637"/>
    <n v="28.388978640722637"/>
    <n v="10.388978640722637"/>
    <n v="34.388978640722641"/>
    <n v="105.38897864072264"/>
    <n v="66.388978640722641"/>
    <n v="12.388978640722637"/>
    <n v="43.388978640722641"/>
    <n v="10.388978640722637"/>
    <n v="29.388978640722637"/>
  </r>
  <r>
    <n v="1080"/>
    <x v="91"/>
    <x v="0"/>
    <n v="263.19140625"/>
    <n v="321.474609375"/>
    <n v="211.1015625"/>
    <n v="270.07421875"/>
    <n v="441.81640625"/>
    <n v="200.73828125"/>
    <n v="-276.787109375"/>
    <n v="79.755859375"/>
    <n v="226.3828125"/>
    <n v="567.8984375"/>
    <n v="461.45703125"/>
    <n v="199.16015625"/>
    <n v="60.421875"/>
    <n v="47.96484375"/>
    <n v="6.1171875"/>
    <n v="158.38671875"/>
    <n v="141.30078125"/>
    <n v="-5.59375"/>
    <n v="124.5625"/>
    <n v="96.52734375"/>
    <n v="193.78311540992092"/>
    <n v="290.37357621702279"/>
    <n v="145.32588025253213"/>
    <n v="104.78311540992091"/>
    <n v="181.78311540992092"/>
    <n v="138.78311540992092"/>
    <n v="17.783115409920914"/>
    <n v="21.783115409920914"/>
    <n v="235.78311540992092"/>
    <n v="125.78311540992091"/>
    <n v="81.78311540992091"/>
    <n v="175.78311540992092"/>
    <n v="176.78311540992092"/>
    <n v="227.78311540992092"/>
    <n v="329.78311540992092"/>
    <n v="94.78311540992091"/>
    <n v="196.78311540992092"/>
    <n v="405.78311540992092"/>
    <n v="234.78311540992092"/>
    <n v="130.78311540992092"/>
  </r>
  <r>
    <n v="1081"/>
    <x v="92"/>
    <x v="1"/>
    <n v="74.365234375"/>
    <n v="57.5849609375"/>
    <n v="70.8095703125"/>
    <n v="25.9326171875"/>
    <n v="-21.4697265625"/>
    <n v="-173.8642578125"/>
    <n v="-31.21875"/>
    <n v="53.72265625"/>
    <n v="129.4267578125"/>
    <n v="192.55078125"/>
    <n v="153.8505859375"/>
    <n v="99.0615234375"/>
    <n v="-2.5234375"/>
    <n v="-32.9765625"/>
    <n v="-88.4541015625"/>
    <n v="-37.9814453125"/>
    <n v="-3.73046875"/>
    <n v="-39.7626953125"/>
    <n v="-77.87890625"/>
    <n v="65.0576171875"/>
    <n v="127"/>
    <n v="37.813103258086123"/>
    <n v="62.878619548516724"/>
    <n v="15"/>
    <n v="3"/>
    <n v="0"/>
    <n v="49"/>
    <n v="-117"/>
    <n v="12"/>
    <n v="9"/>
    <n v="15"/>
    <n v="21"/>
    <n v="0"/>
    <n v="52"/>
    <n v="106"/>
    <n v="95"/>
    <n v="111"/>
    <n v="103"/>
    <n v="31"/>
    <n v="11"/>
  </r>
  <r>
    <n v="1082"/>
    <x v="93"/>
    <x v="0"/>
    <n v="121.318359375"/>
    <n v="-22.20703125"/>
    <n v="-7.8134765625"/>
    <n v="33.1923828125"/>
    <n v="197.431640625"/>
    <n v="64.9521484375"/>
    <n v="31.0029296875"/>
    <n v="87.9130859375"/>
    <n v="150.705078125"/>
    <n v="147.4306640625"/>
    <n v="100.736328125"/>
    <n v="10.4609375"/>
    <n v="81.64453125"/>
    <n v="75.794921875"/>
    <n v="4.625"/>
    <n v="-71.298828125"/>
    <n v="23.568359375"/>
    <n v="-43.8515625"/>
    <n v="-99.873046875"/>
    <n v="49.884765625"/>
    <n v="36"/>
    <n v="56.789741165346882"/>
    <n v="25.738446992081315"/>
    <n v="85"/>
    <n v="25"/>
    <n v="3"/>
    <n v="35"/>
    <n v="48"/>
    <n v="75"/>
    <n v="39"/>
    <n v="38"/>
    <n v="77"/>
    <n v="73"/>
    <n v="121"/>
    <n v="28"/>
    <n v="12"/>
    <n v="55"/>
    <n v="72"/>
    <n v="27"/>
    <n v="49"/>
  </r>
  <r>
    <n v="1083"/>
    <x v="94"/>
    <x v="0"/>
    <n v="25.15576171875"/>
    <n v="124.9365234375"/>
    <n v="48.88671875"/>
    <n v="30.353515625"/>
    <n v="17.12841796875"/>
    <n v="21.6279296875"/>
    <n v="54.697265625"/>
    <n v="4.0498046875"/>
    <n v="75.2734375"/>
    <n v="109.1787109375"/>
    <n v="97.0712890625"/>
    <n v="13.1650390625"/>
    <n v="42.91015625"/>
    <n v="19.4248046875"/>
    <n v="59.63671875"/>
    <n v="71.1552734375"/>
    <n v="21.115234375"/>
    <n v="18.6376953125"/>
    <n v="23.955078125"/>
    <n v="43.693359375"/>
    <n v="63.340680577787452"/>
    <n v="72.235623387279375"/>
    <n v="28.710337434738953"/>
    <n v="14.340680577787451"/>
    <n v="27.340680577787449"/>
    <n v="5.3406805777874498"/>
    <n v="43.340680577787452"/>
    <n v="49.340680577787452"/>
    <n v="42.340680577787452"/>
    <n v="37.340680577787452"/>
    <n v="63.340680577787452"/>
    <n v="7.3406805777874498"/>
    <n v="76.340680577787452"/>
    <n v="50.340680577787452"/>
    <n v="122.34068057778745"/>
    <n v="36.340680577787452"/>
    <n v="44.340680577787452"/>
    <n v="41.340680577787452"/>
    <n v="25.340680577787449"/>
    <n v="23.340680577787449"/>
  </r>
  <r>
    <n v="1214"/>
    <x v="95"/>
    <x v="0"/>
    <n v="29.0888671875"/>
    <n v="69.94873046875"/>
    <n v="35.25244140625"/>
    <n v="52.26220703125"/>
    <n v="-4.6279296875"/>
    <n v="45.97021484375"/>
    <n v="64.80224609375"/>
    <n v="55.84716796875"/>
    <n v="46.9619140625"/>
    <n v="69.962890625"/>
    <n v="86.6884765625"/>
    <n v="29.6806640625"/>
    <n v="47.71435546875"/>
    <n v="41.8017578125"/>
    <n v="12.11328125"/>
    <n v="78.7978515625"/>
    <n v="25.97705078125"/>
    <n v="69.98828125"/>
    <n v="27.20361328125"/>
    <n v="19.0498046875"/>
    <n v="22"/>
    <n v="29.259963539102316"/>
    <n v="9.9707880344382485"/>
    <n v="-3.8949287415667541E-2"/>
    <n v="0.4644472980345713"/>
    <n v="42"/>
    <n v="38"/>
    <n v="0"/>
    <n v="3"/>
    <n v="16"/>
    <n v="12"/>
    <n v="17"/>
    <n v="37"/>
    <n v="25"/>
    <n v="14"/>
    <n v="82"/>
    <n v="41"/>
    <n v="35"/>
    <n v="23"/>
    <n v="41"/>
  </r>
  <r>
    <n v="1230"/>
    <x v="96"/>
    <x v="0"/>
    <n v="96.12890625"/>
    <n v="179.16796875"/>
    <n v="185.4052734375"/>
    <n v="140.7861328125"/>
    <n v="155.3515625"/>
    <n v="64.32421875"/>
    <n v="111.5625"/>
    <n v="105.1015625"/>
    <n v="148.82421875"/>
    <n v="93.484375"/>
    <n v="191.9990234375"/>
    <n v="220.00390625"/>
    <n v="233.392578125"/>
    <n v="223.1103515625"/>
    <n v="215.455078125"/>
    <n v="170.580078125"/>
    <n v="204.5322265625"/>
    <n v="207.115234375"/>
    <n v="138.2412109375"/>
    <n v="87.6435546875"/>
    <n v="137"/>
    <n v="191.83950551570879"/>
    <n v="149.95419100719903"/>
    <n v="14.938921342932042"/>
    <n v="42.160168465315571"/>
    <n v="96"/>
    <n v="43"/>
    <n v="62"/>
    <n v="44"/>
    <n v="15"/>
    <n v="202"/>
    <n v="135"/>
    <n v="115"/>
    <n v="515"/>
    <n v="71"/>
    <n v="145"/>
    <n v="17"/>
    <n v="10"/>
    <n v="148"/>
    <n v="58"/>
  </r>
  <r>
    <n v="1231"/>
    <x v="97"/>
    <x v="0"/>
    <n v="130.89306640625"/>
    <n v="123.56103515625"/>
    <n v="107.80224609375"/>
    <n v="143.80126953125"/>
    <n v="88.22509765625"/>
    <n v="60.21630859375"/>
    <n v="104.95068359375"/>
    <n v="57.52685546875"/>
    <n v="45.90576171875"/>
    <n v="86.13525390625"/>
    <n v="72.95458984375"/>
    <n v="136.09130859375"/>
    <n v="127.3935546875"/>
    <n v="281.0556640625"/>
    <n v="113.75927734375"/>
    <n v="168.7333984375"/>
    <n v="123.06640625"/>
    <n v="46.099609375"/>
    <n v="90.6240234375"/>
    <n v="150.3193359375"/>
    <n v="24"/>
    <n v="98.082476147387197"/>
    <n v="46.963781953186334"/>
    <n v="5.9517092709151154"/>
    <n v="5.3360024750828359"/>
    <n v="115"/>
    <n v="10"/>
    <n v="94"/>
    <n v="28"/>
    <n v="2"/>
    <n v="7"/>
    <n v="178"/>
    <n v="0"/>
    <n v="239"/>
    <n v="258"/>
    <n v="142"/>
    <n v="60"/>
    <n v="18"/>
    <n v="57"/>
    <n v="78"/>
  </r>
  <r>
    <n v="1233"/>
    <x v="98"/>
    <x v="0"/>
    <n v="230.3857421875"/>
    <n v="155.408203125"/>
    <n v="135.8740234375"/>
    <n v="188.7783203125"/>
    <n v="131.078125"/>
    <n v="144.5546875"/>
    <n v="136.833984375"/>
    <n v="142.9404296875"/>
    <n v="186.0546875"/>
    <n v="276.3388671875"/>
    <n v="247.7392578125"/>
    <n v="248.05859375"/>
    <n v="277.9541015625"/>
    <n v="146.1142578125"/>
    <n v="204.0673828125"/>
    <n v="251.064453125"/>
    <n v="196.2607421875"/>
    <n v="78.4931640625"/>
    <n v="32.9140625"/>
    <n v="104.8955078125"/>
    <n v="193"/>
    <n v="120.27543946027225"/>
    <n v="131.93192524185287"/>
    <n v="209.9092336558038"/>
    <n v="84.751962767302288"/>
    <n v="109"/>
    <n v="171"/>
    <n v="143"/>
    <n v="34"/>
    <n v="97"/>
    <n v="124"/>
    <n v="158"/>
    <n v="177"/>
    <n v="29"/>
    <n v="7"/>
    <n v="178"/>
    <n v="83"/>
    <n v="113"/>
    <n v="28"/>
    <n v="41"/>
  </r>
  <r>
    <n v="1256"/>
    <x v="99"/>
    <x v="0"/>
    <n v="-23.875"/>
    <n v="33.9140625"/>
    <n v="-41.16259765625"/>
    <n v="2.494140625"/>
    <n v="51.9677734375"/>
    <n v="37.07373046875"/>
    <n v="70.8798828125"/>
    <n v="27.9599609375"/>
    <n v="88.38134765625"/>
    <n v="94.13134765625"/>
    <n v="104.7138671875"/>
    <n v="88.80126953125"/>
    <n v="16.9736328125"/>
    <n v="2.28759765625"/>
    <n v="7.2265625"/>
    <n v="7.6484375"/>
    <n v="-73.95361328125"/>
    <n v="-82.8603515625"/>
    <n v="-80.3203125"/>
    <n v="-66.4912109375"/>
    <n v="8.3175397822394999"/>
    <n v="15.501401177600716"/>
    <n v="14.28532378468797"/>
    <n v="5.2745851188374591"/>
    <n v="5.7269131604614323"/>
    <n v="3.3175397822394999"/>
    <n v="5.3175397822394999"/>
    <n v="17.3175397822395"/>
    <n v="18.3175397822395"/>
    <n v="13.3175397822395"/>
    <n v="26.3175397822395"/>
    <n v="-1.6824602177605001"/>
    <n v="24.3175397822395"/>
    <n v="96.317539782239493"/>
    <n v="-40.6824602177605"/>
    <n v="-9.6824602177605001"/>
    <n v="-7.6824602177605001"/>
    <n v="-19.6824602177605"/>
    <n v="-12.6824602177605"/>
    <n v="29.3175397822395"/>
  </r>
  <r>
    <n v="1257"/>
    <x v="100"/>
    <x v="0"/>
    <n v="8.85791015625"/>
    <n v="67.03076171875"/>
    <n v="-1.7685546875"/>
    <n v="26.203125"/>
    <n v="26.99609375"/>
    <n v="28.1044921875"/>
    <n v="50.66943359375"/>
    <n v="39.23046875"/>
    <n v="43.2587890625"/>
    <n v="70.29296875"/>
    <n v="63.724609375"/>
    <n v="22.89111328125"/>
    <n v="49.4130859375"/>
    <n v="39.828125"/>
    <n v="58.26611328125"/>
    <n v="55.55126953125"/>
    <n v="-5.765625"/>
    <n v="-2.490234375E-2"/>
    <n v="-44.71337890625"/>
    <n v="24.40625"/>
    <n v="15"/>
    <n v="6.4110300868940371"/>
    <n v="17.976751187640556"/>
    <n v="37.969001583520736"/>
    <n v="9.5737717734101579"/>
    <n v="23"/>
    <n v="32"/>
    <n v="6"/>
    <n v="30"/>
    <n v="25"/>
    <n v="4"/>
    <n v="20"/>
    <n v="50"/>
    <n v="7"/>
    <n v="77"/>
    <n v="43"/>
    <n v="-2"/>
    <n v="9"/>
    <n v="14"/>
    <n v="4"/>
  </r>
  <r>
    <n v="1260"/>
    <x v="101"/>
    <x v="0"/>
    <n v="71.81201171875"/>
    <n v="106.2509765625"/>
    <n v="73.06103515625"/>
    <n v="87.55859375"/>
    <n v="23.3203125"/>
    <n v="47.27685546875"/>
    <n v="42.3603515625"/>
    <n v="-9.77197265625"/>
    <n v="51.58984375"/>
    <n v="62.6357421875"/>
    <n v="72.7724609375"/>
    <n v="99.458984375"/>
    <n v="24.82177734375"/>
    <n v="59.4619140625"/>
    <n v="20.53515625"/>
    <n v="75.4248046875"/>
    <n v="112.80908203125"/>
    <n v="3.8154296875"/>
    <n v="44.63232421875"/>
    <n v="47.23046875"/>
    <n v="41"/>
    <n v="54.202823723535907"/>
    <n v="33.968532515402735"/>
    <n v="9.9580433538703108"/>
    <n v="3.4230961157167759"/>
    <n v="15"/>
    <n v="17"/>
    <n v="10"/>
    <n v="45"/>
    <n v="2"/>
    <n v="5"/>
    <n v="4"/>
    <n v="2"/>
    <n v="29"/>
    <n v="28"/>
    <n v="8"/>
    <n v="94"/>
    <n v="65"/>
    <n v="16"/>
    <n v="5"/>
  </r>
  <r>
    <n v="1261"/>
    <x v="102"/>
    <x v="0"/>
    <n v="262.271484375"/>
    <n v="143.662109375"/>
    <n v="205.9404296875"/>
    <n v="188.021484375"/>
    <n v="169.486328125"/>
    <n v="157.740234375"/>
    <n v="127.978515625"/>
    <n v="124.5302734375"/>
    <n v="123.623046875"/>
    <n v="171.1494140625"/>
    <n v="212.4443359375"/>
    <n v="171.6728515625"/>
    <n v="202.4912109375"/>
    <n v="116.7783203125"/>
    <n v="129.75390625"/>
    <n v="181.7197265625"/>
    <n v="115.5302734375"/>
    <n v="63.3134765625"/>
    <n v="87.5419921875"/>
    <n v="154.90234375"/>
    <n v="149"/>
    <n v="222.44281361029422"/>
    <n v="295.9385321161958"/>
    <n v="62.918042821594433"/>
    <n v="72.87308879692344"/>
    <n v="63"/>
    <n v="107"/>
    <n v="86"/>
    <n v="32"/>
    <n v="10"/>
    <n v="225"/>
    <n v="91"/>
    <n v="69"/>
    <n v="119"/>
    <n v="120"/>
    <n v="161"/>
    <n v="189"/>
    <n v="27"/>
    <n v="42"/>
    <n v="230"/>
  </r>
  <r>
    <n v="1262"/>
    <x v="103"/>
    <x v="0"/>
    <n v="225.12353515625"/>
    <n v="249.21240234375"/>
    <n v="120.54443359375"/>
    <n v="218.4033203125"/>
    <n v="213.2119140625"/>
    <n v="190.44140625"/>
    <n v="140.4140625"/>
    <n v="76.3037109375"/>
    <n v="189.02734375"/>
    <n v="188.7158203125"/>
    <n v="225.1728515625"/>
    <n v="156.935546875"/>
    <n v="195.3046875"/>
    <n v="49.65625"/>
    <n v="97.400390625"/>
    <n v="-28.7353515625"/>
    <n v="87.3037109375"/>
    <n v="22.966796875"/>
    <n v="120.5380859375"/>
    <n v="75.1171875"/>
    <n v="249"/>
    <n v="235.84001117779346"/>
    <n v="156.95421096754447"/>
    <n v="129.93894795672597"/>
    <n v="84.160534404982101"/>
    <n v="215"/>
    <n v="40"/>
    <n v="181"/>
    <n v="162"/>
    <n v="105"/>
    <n v="79"/>
    <n v="113"/>
    <n v="180"/>
    <n v="67"/>
    <n v="115"/>
    <n v="13"/>
    <n v="91"/>
    <n v="103"/>
    <n v="154"/>
    <n v="57"/>
  </r>
  <r>
    <n v="1263"/>
    <x v="104"/>
    <x v="0"/>
    <n v="92.3037109375"/>
    <n v="71.73974609375"/>
    <n v="98.7626953125"/>
    <n v="133.11328125"/>
    <n v="108.5263671875"/>
    <n v="15.9638671875"/>
    <n v="89.39208984375"/>
    <n v="88.2353515625"/>
    <n v="74.6552734375"/>
    <n v="107.62109375"/>
    <n v="101.04296875"/>
    <n v="122.2265625"/>
    <n v="208.4140625"/>
    <n v="236.5703125"/>
    <n v="189.30859375"/>
    <n v="196.798828125"/>
    <n v="2.32421875"/>
    <n v="110.7978515625"/>
    <n v="81.962890625"/>
    <n v="86.16015625"/>
    <n v="36"/>
    <n v="39.005236263955609"/>
    <n v="57.960733010419297"/>
    <n v="37.9476440138924"/>
    <n v="-0.71989480897949409"/>
    <n v="24"/>
    <n v="22"/>
    <n v="73"/>
    <n v="89"/>
    <n v="2"/>
    <n v="2"/>
    <n v="111"/>
    <n v="107"/>
    <n v="16"/>
    <n v="103"/>
    <n v="127"/>
    <n v="22"/>
    <n v="122"/>
    <n v="79"/>
    <n v="45"/>
  </r>
  <r>
    <n v="1264"/>
    <x v="105"/>
    <x v="0"/>
    <n v="109.3916015625"/>
    <n v="23.328125"/>
    <n v="31.52490234375"/>
    <n v="72.265625"/>
    <n v="67.59814453125"/>
    <n v="18.13623046875"/>
    <n v="41.03515625"/>
    <n v="41.26171875"/>
    <n v="112.23046875"/>
    <n v="27.79443359375"/>
    <n v="102.34619140625"/>
    <n v="89.36865234375"/>
    <n v="68.0458984375"/>
    <n v="80.5087890625"/>
    <n v="69.26171875"/>
    <n v="179.15673828125"/>
    <n v="141.4482421875"/>
    <n v="48.767578125"/>
    <n v="113.11865234375"/>
    <n v="39.123046875"/>
    <n v="84.310131061346297"/>
    <n v="31.479707502815916"/>
    <n v="8.2773511840358935"/>
    <n v="29.266424558265758"/>
    <n v="37.709166643988787"/>
    <n v="11.310131061346302"/>
    <n v="22.310131061346304"/>
    <n v="52.310131061346304"/>
    <n v="44.310131061346304"/>
    <n v="13.310131061346302"/>
    <n v="23.310131061346304"/>
    <n v="31.310131061346304"/>
    <n v="31.310131061346304"/>
    <n v="109.3101310613463"/>
    <n v="110.3101310613463"/>
    <n v="251.31013106134631"/>
    <n v="184.31013106134631"/>
    <n v="178.31013106134631"/>
    <n v="24.310131061346304"/>
    <n v="43.310131061346304"/>
  </r>
  <r>
    <n v="1265"/>
    <x v="106"/>
    <x v="0"/>
    <n v="148.2109375"/>
    <n v="146.72265625"/>
    <n v="94.185546875"/>
    <n v="95.0166015625"/>
    <n v="24.123046875"/>
    <n v="63.5615234375"/>
    <n v="84.603515625"/>
    <n v="108.7392578125"/>
    <n v="47.3154296875"/>
    <n v="68.6259765625"/>
    <n v="123.953125"/>
    <n v="112.5341796875"/>
    <n v="15.033203125"/>
    <n v="43.3779296875"/>
    <n v="73.41796875"/>
    <n v="48.7587890625"/>
    <n v="53.3154296875"/>
    <n v="-14.6962890625"/>
    <n v="-5.9013671875"/>
    <n v="64.4580078125"/>
    <n v="82"/>
    <n v="89.923192590719765"/>
    <n v="25.957494444370518"/>
    <n v="26.943325925827356"/>
    <n v="43.220731480126148"/>
    <n v="5"/>
    <n v="47"/>
    <n v="4"/>
    <n v="2"/>
    <n v="0"/>
    <n v="135"/>
    <n v="35"/>
    <n v="19"/>
    <n v="16"/>
    <n v="13"/>
    <n v="25"/>
    <n v="25"/>
    <n v="27"/>
    <n v="26"/>
    <n v="38"/>
  </r>
  <r>
    <n v="1266"/>
    <x v="107"/>
    <x v="0"/>
    <n v="155.421875"/>
    <n v="23.8828125"/>
    <n v="100.76513671875"/>
    <n v="55.2607421875"/>
    <n v="88.60693359375"/>
    <n v="69.4658203125"/>
    <n v="67.61962890625"/>
    <n v="-15.548828125"/>
    <n v="39.02490234375"/>
    <n v="28.7373046875"/>
    <n v="137.91015625"/>
    <n v="85.08642578125"/>
    <n v="50.62548828125"/>
    <n v="-9.4443359375"/>
    <n v="48.267578125"/>
    <n v="46.01123046875"/>
    <n v="9.84375"/>
    <n v="-17.4990234375"/>
    <n v="45.28515625"/>
    <n v="27.2841796875"/>
    <n v="90.030470866825624"/>
    <n v="35.133805575204981"/>
    <n v="35.995076184261656"/>
    <n v="41.983277956740331"/>
    <n v="66.381568353152787"/>
    <n v="64.030470866825624"/>
    <n v="5.0304708668256293"/>
    <n v="14.030470866825629"/>
    <n v="1.0304708668256293"/>
    <n v="11.030470866825629"/>
    <n v="20.030470866825631"/>
    <n v="7.0304708668256293"/>
    <n v="8.0304708668256293"/>
    <n v="20.030470866825631"/>
    <n v="27.030470866825631"/>
    <n v="38.030470866825631"/>
    <n v="50.030470866825631"/>
    <n v="38.030470866825631"/>
    <n v="6.0304708668256293"/>
    <n v="14.030470866825629"/>
  </r>
  <r>
    <n v="1267"/>
    <x v="108"/>
    <x v="0"/>
    <n v="118.8583984375"/>
    <n v="56.27734375"/>
    <n v="80.2451171875"/>
    <n v="128.18017578125"/>
    <n v="95.89404296875"/>
    <n v="64.73193359375"/>
    <n v="31.41943359375"/>
    <n v="57.4169921875"/>
    <n v="75.9833984375"/>
    <n v="125.3349609375"/>
    <n v="98.36865234375"/>
    <n v="117.8232421875"/>
    <n v="80.7724609375"/>
    <n v="52.6025390625"/>
    <n v="95.49658203125"/>
    <n v="54.041015625"/>
    <n v="144.724609375"/>
    <n v="50.7490234375"/>
    <n v="75.25634765625"/>
    <n v="109.2236328125"/>
    <n v="68"/>
    <n v="32.128870643654608"/>
    <n v="31.965613314881104"/>
    <n v="28.954151086508137"/>
    <n v="36.369577439486889"/>
    <n v="14"/>
    <n v="58"/>
    <n v="2"/>
    <n v="90"/>
    <n v="0"/>
    <n v="19"/>
    <n v="6"/>
    <n v="4"/>
    <n v="19"/>
    <n v="31"/>
    <n v="21"/>
    <n v="157"/>
    <n v="120"/>
    <n v="61"/>
    <n v="127"/>
  </r>
  <r>
    <n v="1270"/>
    <x v="109"/>
    <x v="0"/>
    <n v="19.1796875"/>
    <n v="22.451171875"/>
    <n v="27.9951171875"/>
    <n v="77.64111328125"/>
    <n v="4.23388671875"/>
    <n v="20.2724609375"/>
    <n v="51.12060546875"/>
    <n v="-26.27783203125"/>
    <n v="61.95458984375"/>
    <n v="35.54296875"/>
    <n v="106.63720703125"/>
    <n v="49.84619140625"/>
    <n v="73.22314453125"/>
    <n v="31.48876953125"/>
    <n v="23.0576171875"/>
    <n v="51.28759765625"/>
    <n v="70.9775390625"/>
    <n v="-16.74755859375"/>
    <n v="43.02197265625"/>
    <n v="25.74755859375"/>
    <n v="-1"/>
    <n v="-0.77341015848514294"/>
    <n v="-3.0529348361255641E-2"/>
    <n v="-4.0705797815007522E-2"/>
    <n v="4.4402952800436468"/>
    <n v="8"/>
    <n v="12"/>
    <n v="5"/>
    <n v="2"/>
    <n v="6"/>
    <n v="29"/>
    <n v="62"/>
    <n v="27"/>
    <n v="41"/>
    <n v="38"/>
    <n v="23"/>
    <n v="3"/>
    <n v="29"/>
    <n v="36"/>
    <n v="88"/>
  </r>
  <r>
    <n v="1272"/>
    <x v="110"/>
    <x v="1"/>
    <n v="24.5302734375"/>
    <n v="40.63427734375"/>
    <n v="25.25732421875"/>
    <n v="58.68115234375"/>
    <n v="11.67724609375"/>
    <n v="48.298828125"/>
    <n v="-0.2041015625"/>
    <n v="33.38525390625"/>
    <n v="41.11865234375"/>
    <n v="70.12353515625"/>
    <n v="44.1015625"/>
    <n v="33.2919921875"/>
    <n v="51.56103515625"/>
    <n v="-3.93359375"/>
    <n v="-2.8154296875"/>
    <n v="-45.8125"/>
    <n v="5.08203125"/>
    <n v="-4.9814453125"/>
    <n v="11.63671875"/>
    <n v="41.7587890625"/>
    <n v="44"/>
    <n v="23.278799451755845"/>
    <n v="15.971531557306152"/>
    <n v="9.9620420764082027"/>
    <n v="-0.52192144938721741"/>
    <n v="68"/>
    <n v="19"/>
    <n v="6"/>
    <n v="6"/>
    <n v="28"/>
    <n v="4"/>
    <n v="96"/>
    <n v="60"/>
    <n v="9"/>
    <n v="8"/>
    <n v="7"/>
    <n v="48"/>
    <n v="54"/>
    <n v="7"/>
    <n v="8"/>
  </r>
  <r>
    <n v="1273"/>
    <x v="111"/>
    <x v="0"/>
    <n v="24.06884765625"/>
    <n v="-7.17822265625"/>
    <n v="43.6865234375"/>
    <n v="38.8359375"/>
    <n v="24.0234375"/>
    <n v="13.435546875"/>
    <n v="26.67138671875"/>
    <n v="43.74853515625"/>
    <n v="49.2353515625"/>
    <n v="76.73291015625"/>
    <n v="71.30322265625"/>
    <n v="13.09716796875"/>
    <n v="32.029296875"/>
    <n v="-12.40283203125"/>
    <n v="21.423828125"/>
    <n v="51.1318359375"/>
    <n v="-9.15283203125"/>
    <n v="-38.8994140625"/>
    <n v="-42.00537109375"/>
    <n v="-8.31884765625"/>
    <n v="14"/>
    <n v="16.228612489853489"/>
    <n v="33.969550493020535"/>
    <n v="27.95940065736071"/>
    <n v="9.4417590387097636"/>
    <n v="21"/>
    <n v="20"/>
    <n v="3"/>
    <n v="4"/>
    <n v="12"/>
    <n v="23"/>
    <n v="8"/>
    <n v="10"/>
    <n v="15"/>
    <n v="18"/>
    <n v="-1"/>
    <n v="65"/>
    <n v="60"/>
    <n v="14"/>
    <n v="4"/>
  </r>
  <r>
    <n v="1275"/>
    <x v="112"/>
    <x v="0"/>
    <n v="14.76318359375"/>
    <n v="14.70458984375"/>
    <n v="31.131103515625"/>
    <n v="26.419189453125"/>
    <n v="100.1689453125"/>
    <n v="25.508056640625"/>
    <n v="23.243408203125"/>
    <n v="28.4990234375"/>
    <n v="12.048095703125"/>
    <n v="24.011962890625"/>
    <n v="17.515380859375"/>
    <n v="8.85595703125"/>
    <n v="43.89599609375"/>
    <n v="-13.80615234375"/>
    <n v="-8.1806640625"/>
    <n v="15.877685546875"/>
    <n v="-53.51611328125"/>
    <n v="-32.015625"/>
    <n v="-29.215576171875"/>
    <n v="-16.5263671875"/>
    <n v="8"/>
    <n v="5.5555230275851972"/>
    <n v="1.9824548563520472"/>
    <n v="1.976606475136063"/>
    <n v="0.67833903312086652"/>
    <n v="3"/>
    <n v="4"/>
    <n v="20"/>
    <n v="0"/>
    <n v="4"/>
    <n v="9"/>
    <n v="0"/>
    <n v="3"/>
    <n v="2"/>
    <n v="5"/>
    <n v="44"/>
    <n v="12"/>
    <n v="26"/>
    <n v="2"/>
    <n v="1"/>
  </r>
  <r>
    <n v="1276"/>
    <x v="113"/>
    <x v="0"/>
    <n v="42.27099609375"/>
    <n v="85.9736328125"/>
    <n v="75.4189453125"/>
    <n v="67.13916015625"/>
    <n v="82.09765625"/>
    <n v="57.44140625"/>
    <n v="70.2294921875"/>
    <n v="48.6083984375"/>
    <n v="34.2587890625"/>
    <n v="110.904296875"/>
    <n v="149.48046875"/>
    <n v="73.8046875"/>
    <n v="74.5625"/>
    <n v="64.3330078125"/>
    <n v="23.8798828125"/>
    <n v="56.40625"/>
    <n v="40.3076171875"/>
    <n v="-9.107421875"/>
    <n v="21.705078125"/>
    <n v="23.73046875"/>
    <n v="24"/>
    <n v="22.991456972148665"/>
    <n v="38.960189091005866"/>
    <n v="20.946918788007824"/>
    <n v="15.270133335107586"/>
    <n v="16"/>
    <n v="74"/>
    <n v="18"/>
    <n v="17"/>
    <n v="4"/>
    <n v="43"/>
    <n v="122"/>
    <n v="70"/>
    <n v="21"/>
    <n v="93"/>
    <n v="13"/>
    <n v="40"/>
    <n v="97"/>
    <n v="17"/>
    <n v="31"/>
  </r>
  <r>
    <n v="1277"/>
    <x v="114"/>
    <x v="0"/>
    <n v="135.52392578125"/>
    <n v="159.1279296875"/>
    <n v="122.85986328125"/>
    <n v="72.90576171875"/>
    <n v="62.18896484375"/>
    <n v="24.54638671875"/>
    <n v="64.8447265625"/>
    <n v="81.41064453125"/>
    <n v="72.25390625"/>
    <n v="45.494140625"/>
    <n v="134.849609375"/>
    <n v="74.89990234375"/>
    <n v="86.83837890625"/>
    <n v="-16.12646484375"/>
    <n v="13.880859375"/>
    <n v="111.3427734375"/>
    <n v="53.30224609375"/>
    <n v="70.19921875"/>
    <n v="49.48046875"/>
    <n v="2.1572265625"/>
    <n v="27"/>
    <n v="43.182850071191901"/>
    <n v="59.967744081757573"/>
    <n v="18.956992109010098"/>
    <n v="7.4086414988888745"/>
    <n v="1"/>
    <n v="13"/>
    <n v="27"/>
    <n v="40"/>
    <n v="0"/>
    <n v="34"/>
    <n v="4"/>
    <n v="19"/>
    <n v="13"/>
    <n v="64"/>
    <n v="80"/>
    <n v="33"/>
    <n v="130"/>
    <n v="9"/>
    <n v="4"/>
  </r>
  <r>
    <n v="1278"/>
    <x v="115"/>
    <x v="1"/>
    <n v="69.07666015625"/>
    <n v="51.8720703125"/>
    <n v="8.18212890625"/>
    <n v="61.79833984375"/>
    <n v="56.3896484375"/>
    <n v="-11.689453125"/>
    <n v="39.47998046875"/>
    <n v="27.04541015625"/>
    <n v="92.30615234375"/>
    <n v="-3.3408203125"/>
    <n v="101.71533203125"/>
    <n v="98.0791015625"/>
    <n v="83.16064453125"/>
    <n v="106.212890625"/>
    <n v="176.11083984375"/>
    <n v="103.35595703125"/>
    <n v="96.98388671875"/>
    <n v="55.48486328125"/>
    <n v="68.79345703125"/>
    <n v="46.72607421875"/>
    <n v="178"/>
    <n v="59.078936512794584"/>
    <n v="77.963642230768201"/>
    <n v="76.951522974357616"/>
    <n v="37.333440897417134"/>
    <n v="88"/>
    <n v="74"/>
    <n v="118"/>
    <n v="88"/>
    <n v="44"/>
    <n v="58"/>
    <n v="84"/>
    <n v="226"/>
    <n v="140"/>
    <n v="204"/>
    <n v="100"/>
    <n v="245"/>
    <n v="281"/>
    <n v="201"/>
    <n v="59"/>
  </r>
  <r>
    <n v="1280"/>
    <x v="116"/>
    <x v="0"/>
    <n v="2370.515625"/>
    <n v="2240.703125"/>
    <n v="2520.953125"/>
    <n v="3358.328125"/>
    <n v="2236.859375"/>
    <n v="1750.78125"/>
    <n v="2249.921875"/>
    <n v="2264.328125"/>
    <n v="2369.296875"/>
    <n v="1993.65625"/>
    <n v="2724.53125"/>
    <n v="2255.3125"/>
    <n v="2521.890625"/>
    <n v="2389.640625"/>
    <n v="1887.203125"/>
    <n v="2022.328125"/>
    <n v="3233.78125"/>
    <n v="2906.59375"/>
    <n v="2216.828125"/>
    <n v="1873.9375"/>
    <n v="1795"/>
    <n v="2132.5693023193921"/>
    <n v="1082.2329987757655"/>
    <n v="932.9773317010206"/>
    <n v="654.9383108890338"/>
    <n v="771"/>
    <n v="1157"/>
    <n v="1034"/>
    <n v="1865"/>
    <n v="1551"/>
    <n v="1718"/>
    <n v="2567"/>
    <n v="3054"/>
    <n v="3280"/>
    <n v="3408"/>
    <n v="2902"/>
    <n v="2260"/>
    <n v="3416"/>
    <n v="1909"/>
    <n v="1287"/>
  </r>
  <r>
    <n v="1281"/>
    <x v="117"/>
    <x v="0"/>
    <n v="525.79296875"/>
    <n v="1105.3125"/>
    <n v="1251.75"/>
    <n v="1123.33984375"/>
    <n v="822.1328125"/>
    <n v="741.734375"/>
    <n v="654.2421875"/>
    <n v="768.80859375"/>
    <n v="830.515625"/>
    <n v="377.16796875"/>
    <n v="798.66796875"/>
    <n v="1214.0390625"/>
    <n v="709.26171875"/>
    <n v="1024.51171875"/>
    <n v="604.5625"/>
    <n v="866.4765625"/>
    <n v="760.65625"/>
    <n v="1291.9296875"/>
    <n v="1087.4296875"/>
    <n v="953.5234375"/>
    <n v="1035"/>
    <n v="885.70190554764531"/>
    <n v="568.71191732424916"/>
    <n v="301.61588976566554"/>
    <n v="518.71848427790121"/>
    <n v="670"/>
    <n v="736"/>
    <n v="566"/>
    <n v="689"/>
    <n v="784"/>
    <n v="843"/>
    <n v="766"/>
    <n v="892"/>
    <n v="1668"/>
    <n v="357"/>
    <n v="1573"/>
    <n v="758"/>
    <n v="738"/>
    <n v="2558"/>
    <n v="239"/>
  </r>
  <r>
    <n v="1282"/>
    <x v="118"/>
    <x v="0"/>
    <n v="322.611328125"/>
    <n v="197.412109375"/>
    <n v="228.353515625"/>
    <n v="139.220703125"/>
    <n v="255.77734375"/>
    <n v="193.125"/>
    <n v="181.595703125"/>
    <n v="239.640625"/>
    <n v="253.455078125"/>
    <n v="182.326171875"/>
    <n v="269.369140625"/>
    <n v="264.9296875"/>
    <n v="249.859375"/>
    <n v="172.4453125"/>
    <n v="96.744140625"/>
    <n v="125.26953125"/>
    <n v="348.4296875"/>
    <n v="184.203125"/>
    <n v="156.931640625"/>
    <n v="192.544921875"/>
    <n v="103"/>
    <n v="56.44223476027625"/>
    <n v="68.899035582642483"/>
    <n v="50.865380776856647"/>
    <n v="113.14898568177887"/>
    <n v="18"/>
    <n v="37"/>
    <n v="-17"/>
    <n v="118"/>
    <n v="110"/>
    <n v="92"/>
    <n v="173"/>
    <n v="292"/>
    <n v="250"/>
    <n v="224"/>
    <n v="109"/>
    <n v="305"/>
    <n v="223"/>
    <n v="131"/>
    <n v="141"/>
  </r>
  <r>
    <n v="1283"/>
    <x v="119"/>
    <x v="0"/>
    <n v="603.9609375"/>
    <n v="693.56640625"/>
    <n v="778.234375"/>
    <n v="812.83984375"/>
    <n v="441.12109375"/>
    <n v="819.3125"/>
    <n v="697.21484375"/>
    <n v="569.78515625"/>
    <n v="1154.5625"/>
    <n v="1184.796875"/>
    <n v="1322.34375"/>
    <n v="1150.4140625"/>
    <n v="935.0625"/>
    <n v="1057.4375"/>
    <n v="735.9375"/>
    <n v="493.9140625"/>
    <n v="620.375"/>
    <n v="402.453125"/>
    <n v="566.125"/>
    <n v="521.1875"/>
    <n v="576"/>
    <n v="441.82230635138194"/>
    <n v="558.67719630334398"/>
    <n v="413.56959507112538"/>
    <n v="293.08193222797377"/>
    <n v="160"/>
    <n v="516"/>
    <n v="606"/>
    <n v="829"/>
    <n v="499"/>
    <n v="939"/>
    <n v="1225"/>
    <n v="1619"/>
    <n v="1255"/>
    <n v="919"/>
    <n v="680"/>
    <n v="442"/>
    <n v="1195"/>
    <n v="381"/>
    <n v="119"/>
  </r>
  <r>
    <n v="1284"/>
    <x v="120"/>
    <x v="0"/>
    <n v="159.580078125"/>
    <n v="128.83984375"/>
    <n v="99.33984375"/>
    <n v="156.232421875"/>
    <n v="105.6064453125"/>
    <n v="53.9677734375"/>
    <n v="59.8310546875"/>
    <n v="142.609375"/>
    <n v="163.509765625"/>
    <n v="171.8642578125"/>
    <n v="122.984375"/>
    <n v="170.35546875"/>
    <n v="212.6630859375"/>
    <n v="198.29296875"/>
    <n v="192.8544921875"/>
    <n v="206.9951171875"/>
    <n v="265.1083984375"/>
    <n v="105.1533203125"/>
    <n v="171.1533203125"/>
    <n v="88.310546875"/>
    <n v="176"/>
    <n v="145.57807821794034"/>
    <n v="112.94387150860291"/>
    <n v="52.925162011470547"/>
    <n v="38.970977657719999"/>
    <n v="124"/>
    <n v="144"/>
    <n v="179"/>
    <n v="65"/>
    <n v="102"/>
    <n v="73"/>
    <n v="163"/>
    <n v="134"/>
    <n v="191"/>
    <n v="171"/>
    <n v="424"/>
    <n v="249"/>
    <n v="344"/>
    <n v="87"/>
    <n v="90"/>
  </r>
  <r>
    <n v="1285"/>
    <x v="121"/>
    <x v="0"/>
    <n v="188.392578125"/>
    <n v="156.107421875"/>
    <n v="165.7529296875"/>
    <n v="82.923828125"/>
    <n v="177.6943359375"/>
    <n v="115.947265625"/>
    <n v="101.1181640625"/>
    <n v="66.9716796875"/>
    <n v="156.5556640625"/>
    <n v="130.1455078125"/>
    <n v="165.505859375"/>
    <n v="199.640625"/>
    <n v="122.6474609375"/>
    <n v="87.541015625"/>
    <n v="158.5615234375"/>
    <n v="192.5224609375"/>
    <n v="113.1923828125"/>
    <n v="92.8701171875"/>
    <n v="132.1630859375"/>
    <n v="136.8583984375"/>
    <n v="86"/>
    <n v="137.20237128903912"/>
    <n v="141.92904097193576"/>
    <n v="28.905387962581006"/>
    <n v="23.699084485488829"/>
    <n v="8"/>
    <n v="73"/>
    <n v="164"/>
    <n v="46"/>
    <n v="46"/>
    <n v="237"/>
    <n v="149"/>
    <n v="103"/>
    <n v="261"/>
    <n v="196"/>
    <n v="295"/>
    <n v="53"/>
    <n v="265"/>
    <n v="68"/>
    <n v="137"/>
  </r>
  <r>
    <n v="1286"/>
    <x v="122"/>
    <x v="0"/>
    <n v="188.5927734375"/>
    <n v="192.919921875"/>
    <n v="120.1357421875"/>
    <n v="147.4365234375"/>
    <n v="165.916015625"/>
    <n v="67.7509765625"/>
    <n v="130.7119140625"/>
    <n v="58.046875"/>
    <n v="121.763671875"/>
    <n v="123.8486328125"/>
    <n v="205.7958984375"/>
    <n v="202.3671875"/>
    <n v="209.626953125"/>
    <n v="184.49609375"/>
    <n v="231.33203125"/>
    <n v="295.4736328125"/>
    <n v="72.587890625"/>
    <n v="132.490234375"/>
    <n v="144.5205078125"/>
    <n v="101.3671875"/>
    <n v="226"/>
    <n v="197.21652982740954"/>
    <n v="74.929599861608267"/>
    <n v="98.906133148811023"/>
    <n v="103.70933079615165"/>
    <n v="64"/>
    <n v="100"/>
    <n v="1"/>
    <n v="94"/>
    <n v="19"/>
    <n v="86"/>
    <n v="162"/>
    <n v="273"/>
    <n v="159"/>
    <n v="358"/>
    <n v="266"/>
    <n v="394"/>
    <n v="195"/>
    <n v="24"/>
    <n v="108"/>
  </r>
  <r>
    <n v="1287"/>
    <x v="123"/>
    <x v="0"/>
    <n v="233.71875"/>
    <n v="333.4140625"/>
    <n v="266.8828125"/>
    <n v="192.642578125"/>
    <n v="186.5234375"/>
    <n v="270.208984375"/>
    <n v="102.31640625"/>
    <n v="121.833984375"/>
    <n v="163.392578125"/>
    <n v="237.20703125"/>
    <n v="250.681640625"/>
    <n v="276.59375"/>
    <n v="184.9296875"/>
    <n v="266.373046875"/>
    <n v="148.974609375"/>
    <n v="143.71484375"/>
    <n v="272.00390625"/>
    <n v="168.822265625"/>
    <n v="234.095703125"/>
    <n v="103.974609375"/>
    <n v="86"/>
    <n v="309.55259551025296"/>
    <n v="227.90339192803631"/>
    <n v="61.871189237381735"/>
    <n v="106.22885201399886"/>
    <n v="37"/>
    <n v="85"/>
    <n v="20"/>
    <n v="39"/>
    <n v="45"/>
    <n v="78"/>
    <n v="158"/>
    <n v="101"/>
    <n v="255"/>
    <n v="110"/>
    <n v="69"/>
    <n v="275"/>
    <n v="371"/>
    <n v="258"/>
    <n v="135"/>
  </r>
  <r>
    <n v="1290"/>
    <x v="124"/>
    <x v="0"/>
    <n v="379.23046875"/>
    <n v="394.59375"/>
    <n v="332.10546875"/>
    <n v="453.97265625"/>
    <n v="408.546875"/>
    <n v="334.56640625"/>
    <n v="373.4140625"/>
    <n v="352.7734375"/>
    <n v="446.37890625"/>
    <n v="398.515625"/>
    <n v="355.86328125"/>
    <n v="459.18359375"/>
    <n v="285.83203125"/>
    <n v="447.8984375"/>
    <n v="199.5234375"/>
    <n v="240.09375"/>
    <n v="155.0234375"/>
    <n v="48.921875"/>
    <n v="98.18359375"/>
    <n v="15.0859375"/>
    <n v="157"/>
    <n v="194.17332898641365"/>
    <n v="144.80947351262159"/>
    <n v="117.74596468349546"/>
    <n v="66.507014398062523"/>
    <n v="59"/>
    <n v="170"/>
    <n v="172"/>
    <n v="166"/>
    <n v="149"/>
    <n v="269"/>
    <n v="275"/>
    <n v="604"/>
    <n v="400"/>
    <n v="332"/>
    <n v="543"/>
    <n v="327"/>
    <n v="351"/>
    <n v="163"/>
    <n v="144"/>
  </r>
  <r>
    <n v="1291"/>
    <x v="125"/>
    <x v="0"/>
    <n v="33.26953125"/>
    <n v="4.7802734375"/>
    <n v="70.6787109375"/>
    <n v="49.345703125"/>
    <n v="67.939453125"/>
    <n v="2.4033203125"/>
    <n v="3.3798828125"/>
    <n v="21.0400390625"/>
    <n v="25.013671875"/>
    <n v="109.404296875"/>
    <n v="173.3779296875"/>
    <n v="-30.8837890625"/>
    <n v="-21.65234375"/>
    <n v="5.10546875"/>
    <n v="72.4638671875"/>
    <n v="69.6171875"/>
    <n v="-49.5517578125"/>
    <n v="-16.4677734375"/>
    <n v="-34.384765625"/>
    <n v="28.0615234375"/>
    <n v="28"/>
    <n v="4.7567033493459663"/>
    <n v="1.9509225006320776"/>
    <n v="77.934563334176104"/>
    <n v="38.100245844921425"/>
    <n v="20"/>
    <n v="105"/>
    <n v="77"/>
    <n v="24"/>
    <n v="43"/>
    <n v="28"/>
    <n v="34"/>
    <n v="91"/>
    <n v="22"/>
    <n v="41"/>
    <n v="95"/>
    <n v="36"/>
    <n v="103"/>
    <n v="29"/>
    <n v="26"/>
  </r>
  <r>
    <n v="1292"/>
    <x v="126"/>
    <x v="0"/>
    <n v="205.828125"/>
    <n v="70.744140625"/>
    <n v="77.546875"/>
    <n v="178.494140625"/>
    <n v="230.814453125"/>
    <n v="201.59765625"/>
    <n v="119.73828125"/>
    <n v="139.443359375"/>
    <n v="263.296875"/>
    <n v="280.2265625"/>
    <n v="302.310546875"/>
    <n v="197.77734375"/>
    <n v="135.048828125"/>
    <n v="193.046875"/>
    <n v="155.0859375"/>
    <n v="392.17578125"/>
    <n v="324.193359375"/>
    <n v="341.958984375"/>
    <n v="194.8125"/>
    <n v="138.005859375"/>
    <n v="134"/>
    <n v="30.61517119322945"/>
    <n v="180.90586202078538"/>
    <n v="44.874482694380497"/>
    <n v="106.27413704773184"/>
    <n v="27"/>
    <n v="72"/>
    <n v="143"/>
    <n v="186"/>
    <n v="155"/>
    <n v="141"/>
    <n v="91"/>
    <n v="173"/>
    <n v="208"/>
    <n v="425"/>
    <n v="411"/>
    <n v="403"/>
    <n v="523"/>
    <n v="100"/>
    <n v="110"/>
  </r>
  <r>
    <n v="1293"/>
    <x v="127"/>
    <x v="0"/>
    <n v="171.615234375"/>
    <n v="223.513671875"/>
    <n v="186.12109375"/>
    <n v="58.49609375"/>
    <n v="172.828125"/>
    <n v="162.2109375"/>
    <n v="52.283203125"/>
    <n v="183.494140625"/>
    <n v="268.111328125"/>
    <n v="235.408203125"/>
    <n v="287.19921875"/>
    <n v="140.849609375"/>
    <n v="64.5390625"/>
    <n v="16.830078125"/>
    <n v="-27.25390625"/>
    <n v="132.736328125"/>
    <n v="84.4921875"/>
    <n v="-4.236328125"/>
    <n v="7.978515625"/>
    <n v="-38.591796875"/>
    <n v="112"/>
    <n v="97.958568976300413"/>
    <n v="74.879943512222383"/>
    <n v="78.839924682963186"/>
    <n v="16.798964390743723"/>
    <n v="56"/>
    <n v="73"/>
    <n v="47"/>
    <n v="13"/>
    <n v="163"/>
    <n v="73"/>
    <n v="44"/>
    <n v="119"/>
    <n v="143"/>
    <n v="310"/>
    <n v="194"/>
    <n v="131"/>
    <n v="346"/>
    <n v="140"/>
    <n v="28"/>
  </r>
  <r>
    <n v="1315"/>
    <x v="128"/>
    <x v="1"/>
    <n v="-5.91259765625"/>
    <n v="-34.7001953125"/>
    <n v="29.408203125"/>
    <n v="0.6806640625"/>
    <n v="-1.3974609375"/>
    <n v="0.33544921875"/>
    <n v="-23.40380859375"/>
    <n v="12.37548828125"/>
    <n v="102.8759765625"/>
    <n v="87.59375"/>
    <n v="111.86181640625"/>
    <n v="26.36767578125"/>
    <n v="-24.24853515625"/>
    <n v="-28.951171875"/>
    <n v="-51.40185546875"/>
    <n v="16.7041015625"/>
    <n v="-43.80322265625"/>
    <n v="-24.32470703125"/>
    <n v="-25.6865234375"/>
    <n v="-27.82177734375"/>
    <n v="5"/>
    <n v="8.8969340031179627"/>
    <n v="5.5190253478838267"/>
    <n v="8"/>
    <n v="9"/>
    <n v="0"/>
    <n v="1"/>
    <n v="2"/>
    <n v="3"/>
    <n v="0"/>
    <n v="2"/>
    <n v="4"/>
    <n v="1"/>
    <n v="9"/>
    <n v="-2"/>
    <n v="26"/>
    <n v="11"/>
    <n v="13"/>
    <n v="4"/>
    <n v="16"/>
  </r>
  <r>
    <n v="1380"/>
    <x v="129"/>
    <x v="0"/>
    <n v="359.15234375"/>
    <n v="489.078125"/>
    <n v="355.66015625"/>
    <n v="551.9140625"/>
    <n v="456.046875"/>
    <n v="392.63671875"/>
    <n v="552.15234375"/>
    <n v="519.1484375"/>
    <n v="737.890625"/>
    <n v="705.671875"/>
    <n v="753.625"/>
    <n v="507.99609375"/>
    <n v="690.46484375"/>
    <n v="689.92578125"/>
    <n v="421.20703125"/>
    <n v="366.1953125"/>
    <n v="322.0234375"/>
    <n v="454.734375"/>
    <n v="213.23046875"/>
    <n v="265.49609375"/>
    <n v="405"/>
    <n v="376.02998874068942"/>
    <n v="515.47328078988392"/>
    <n v="154"/>
    <n v="76"/>
    <n v="246"/>
    <n v="247"/>
    <n v="363"/>
    <n v="374"/>
    <n v="403"/>
    <n v="392"/>
    <n v="483"/>
    <n v="498"/>
    <n v="668"/>
    <n v="456"/>
    <n v="525"/>
    <n v="421"/>
    <n v="996"/>
    <n v="113"/>
    <n v="453"/>
  </r>
  <r>
    <n v="1381"/>
    <x v="130"/>
    <x v="0"/>
    <n v="82.65234375"/>
    <n v="95.57421875"/>
    <n v="91.544921875"/>
    <n v="101.552734375"/>
    <n v="56.4326171875"/>
    <n v="104.529296875"/>
    <n v="60.498046875"/>
    <n v="56.689453125"/>
    <n v="136.001953125"/>
    <n v="181.333984375"/>
    <n v="180.6865234375"/>
    <n v="213.2734375"/>
    <n v="133.138671875"/>
    <n v="201.525390625"/>
    <n v="97.02734375"/>
    <n v="207.787109375"/>
    <n v="179.302734375"/>
    <n v="48.466796875"/>
    <n v="52.4208984375"/>
    <n v="7.880859375"/>
    <n v="97"/>
    <n v="38.764788671401348"/>
    <n v="143.90234713320629"/>
    <n v="40"/>
    <n v="103"/>
    <n v="36"/>
    <n v="38"/>
    <n v="53"/>
    <n v="50"/>
    <n v="67"/>
    <n v="28"/>
    <n v="137"/>
    <n v="110"/>
    <n v="80"/>
    <n v="67"/>
    <n v="221"/>
    <n v="118"/>
    <n v="201"/>
    <n v="-22"/>
    <n v="25"/>
  </r>
  <r>
    <n v="1382"/>
    <x v="131"/>
    <x v="0"/>
    <n v="203.84375"/>
    <n v="184.349609375"/>
    <n v="171.896484375"/>
    <n v="193.966796875"/>
    <n v="225.212890625"/>
    <n v="192.611328125"/>
    <n v="214.296875"/>
    <n v="313.48046875"/>
    <n v="309.857421875"/>
    <n v="323.8203125"/>
    <n v="393.708984375"/>
    <n v="181.244140625"/>
    <n v="224.4140625"/>
    <n v="355.029296875"/>
    <n v="351.525390625"/>
    <n v="366.919921875"/>
    <n v="144.5234375"/>
    <n v="101.13671875"/>
    <n v="194.623046875"/>
    <n v="99.41015625"/>
    <n v="119"/>
    <n v="186.58511605750908"/>
    <n v="159.06387493504243"/>
    <n v="84"/>
    <n v="120"/>
    <n v="333"/>
    <n v="216"/>
    <n v="126"/>
    <n v="226"/>
    <n v="171"/>
    <n v="159"/>
    <n v="167"/>
    <n v="164"/>
    <n v="245"/>
    <n v="406"/>
    <n v="137"/>
    <n v="342"/>
    <n v="269"/>
    <n v="65"/>
    <n v="51"/>
  </r>
  <r>
    <n v="1383"/>
    <x v="132"/>
    <x v="0"/>
    <n v="318.185546875"/>
    <n v="387.27734375"/>
    <n v="354.8125"/>
    <n v="431.673828125"/>
    <n v="404.658203125"/>
    <n v="337.498046875"/>
    <n v="457.744140625"/>
    <n v="482.515625"/>
    <n v="327.29296875"/>
    <n v="450.30078125"/>
    <n v="420.216796875"/>
    <n v="428.958984375"/>
    <n v="403.142578125"/>
    <n v="462.900390625"/>
    <n v="437.671875"/>
    <n v="662.71484375"/>
    <n v="606.369140625"/>
    <n v="371.693359375"/>
    <n v="420.609375"/>
    <n v="339.05078125"/>
    <n v="384"/>
    <n v="409.4034514117443"/>
    <n v="429.21610658814018"/>
    <n v="221"/>
    <n v="175"/>
    <n v="199"/>
    <n v="333"/>
    <n v="327"/>
    <n v="214"/>
    <n v="253"/>
    <n v="373"/>
    <n v="255"/>
    <n v="308"/>
    <n v="205"/>
    <n v="260"/>
    <n v="866"/>
    <n v="416"/>
    <n v="1378"/>
    <n v="394"/>
    <n v="29"/>
  </r>
  <r>
    <n v="1384"/>
    <x v="133"/>
    <x v="0"/>
    <n v="550.353515625"/>
    <n v="416.998046875"/>
    <n v="426.951171875"/>
    <n v="560.916015625"/>
    <n v="559.134765625"/>
    <n v="530.19921875"/>
    <n v="526.359375"/>
    <n v="410.50390625"/>
    <n v="505.6953125"/>
    <n v="609.9140625"/>
    <n v="669.6171875"/>
    <n v="693.73828125"/>
    <n v="605.7421875"/>
    <n v="560.86328125"/>
    <n v="379.58984375"/>
    <n v="297.0859375"/>
    <n v="346.0703125"/>
    <n v="186.87890625"/>
    <n v="291.34375"/>
    <n v="456.9609375"/>
    <n v="470"/>
    <n v="414.31972111553785"/>
    <n v="399.8253652058433"/>
    <n v="412"/>
    <n v="174"/>
    <n v="164"/>
    <n v="416"/>
    <n v="398"/>
    <n v="284"/>
    <n v="204"/>
    <n v="520"/>
    <n v="345"/>
    <n v="746"/>
    <n v="425"/>
    <n v="248"/>
    <n v="284"/>
    <n v="277"/>
    <n v="356"/>
    <n v="314"/>
    <n v="687"/>
  </r>
  <r>
    <n v="1401"/>
    <x v="134"/>
    <x v="0"/>
    <n v="140.5654296875"/>
    <n v="240.9189453125"/>
    <n v="228.119140625"/>
    <n v="176.2294921875"/>
    <n v="146.70703125"/>
    <n v="215.8623046875"/>
    <n v="192.677734375"/>
    <n v="254.296875"/>
    <n v="280.97265625"/>
    <n v="237.4111328125"/>
    <n v="196.8232421875"/>
    <n v="201.0390625"/>
    <n v="174.056640625"/>
    <n v="129.5546875"/>
    <n v="163.7646484375"/>
    <n v="323.9228515625"/>
    <n v="403.1474609375"/>
    <n v="190.7763671875"/>
    <n v="130.822265625"/>
    <n v="89.439453125"/>
    <n v="171.28017155874448"/>
    <n v="204.69580866117536"/>
    <n v="166.46114969771068"/>
    <n v="60.355830106018431"/>
    <n v="95.892638351003072"/>
    <n v="73.892638351003072"/>
    <n v="118"/>
    <n v="136"/>
    <n v="461"/>
    <n v="119"/>
    <n v="47"/>
    <n v="52"/>
    <n v="212"/>
    <n v="83"/>
    <n v="222"/>
    <n v="475"/>
    <n v="434"/>
    <n v="229"/>
    <n v="115"/>
    <n v="54"/>
  </r>
  <r>
    <n v="1402"/>
    <x v="135"/>
    <x v="0"/>
    <n v="51.5615234375"/>
    <n v="74.1328125"/>
    <n v="104.2822265625"/>
    <n v="279.9736328125"/>
    <n v="299.310546875"/>
    <n v="240.310546875"/>
    <n v="200.9853515625"/>
    <n v="150.490234375"/>
    <n v="229.8349609375"/>
    <n v="222.26953125"/>
    <n v="190.052734375"/>
    <n v="279.90625"/>
    <n v="269.177734375"/>
    <n v="412.76953125"/>
    <n v="106.552734375"/>
    <n v="25.5"/>
    <n v="194.2265625"/>
    <n v="420.31640625"/>
    <n v="189.861328125"/>
    <n v="117.75"/>
    <n v="37.014120664193726"/>
    <n v="59.666052969021663"/>
    <n v="134.3106209021096"/>
    <n v="34.292818052045881"/>
    <n v="87.882136342007641"/>
    <n v="14.882136342007646"/>
    <n v="59"/>
    <n v="138"/>
    <n v="220"/>
    <n v="182"/>
    <n v="51"/>
    <n v="250"/>
    <n v="213"/>
    <n v="544"/>
    <n v="126"/>
    <n v="8"/>
    <n v="298"/>
    <n v="237"/>
    <n v="93"/>
    <n v="77"/>
  </r>
  <r>
    <n v="1407"/>
    <x v="136"/>
    <x v="0"/>
    <n v="9.85888671875"/>
    <n v="33.41650390625"/>
    <n v="22.89990234375"/>
    <n v="53.49951171875"/>
    <n v="86.60205078125"/>
    <n v="63.041015625"/>
    <n v="61.8330078125"/>
    <n v="54.31591796875"/>
    <n v="68.28515625"/>
    <n v="54.17236328125"/>
    <n v="61.5654296875"/>
    <n v="106.89697265625"/>
    <n v="19.79833984375"/>
    <n v="43.4091796875"/>
    <n v="55.33642578125"/>
    <n v="54.5390625"/>
    <n v="24.513671875"/>
    <n v="45.68115234375"/>
    <n v="44.134765625"/>
    <n v="87.96533203125"/>
    <n v="23.030195220678326"/>
    <n v="30.89153499178639"/>
    <n v="56.451294664331158"/>
    <n v="24.770309394371182"/>
    <n v="65.961718232395199"/>
    <n v="26.961718232395196"/>
    <n v="60"/>
    <n v="24"/>
    <n v="88"/>
    <n v="21"/>
    <n v="34"/>
    <n v="81"/>
    <n v="28"/>
    <n v="9"/>
    <n v="11"/>
    <n v="12"/>
    <n v="20"/>
    <n v="62"/>
    <n v="55"/>
    <n v="117"/>
  </r>
  <r>
    <n v="1415"/>
    <x v="137"/>
    <x v="0"/>
    <n v="115.7744140625"/>
    <n v="130.2099609375"/>
    <n v="148.607421875"/>
    <n v="178.7626953125"/>
    <n v="179.2880859375"/>
    <n v="200.73828125"/>
    <n v="172.8642578125"/>
    <n v="97.5"/>
    <n v="210.6484375"/>
    <n v="169.29296875"/>
    <n v="186.6748046875"/>
    <n v="203.529296875"/>
    <n v="147.11328125"/>
    <n v="143.029296875"/>
    <n v="165.8662109375"/>
    <n v="262.8564453125"/>
    <n v="143.78125"/>
    <n v="84.587890625"/>
    <n v="72.0859375"/>
    <n v="63.4462890625"/>
    <n v="38.928153293028089"/>
    <n v="139.76828030250971"/>
    <n v="136.827770942108"/>
    <n v="70.509299464138238"/>
    <n v="70.918216577356375"/>
    <n v="23.918216577356372"/>
    <n v="210"/>
    <n v="57"/>
    <n v="76"/>
    <n v="135"/>
    <n v="105"/>
    <n v="143"/>
    <n v="90"/>
    <n v="182"/>
    <n v="101"/>
    <n v="264"/>
    <n v="204"/>
    <n v="126"/>
    <n v="45"/>
    <n v="98"/>
  </r>
  <r>
    <n v="1419"/>
    <x v="138"/>
    <x v="0"/>
    <n v="18.98486328125"/>
    <n v="30.74267578125"/>
    <n v="45.78369140625"/>
    <n v="31.28173828125"/>
    <n v="78.498046875"/>
    <n v="43.94384765625"/>
    <n v="71.443359375"/>
    <n v="78.931640625"/>
    <n v="57.39404296875"/>
    <n v="113.72265625"/>
    <n v="148.77001953125"/>
    <n v="65.76904296875"/>
    <n v="48.7578125"/>
    <n v="99.6552734375"/>
    <n v="88.44677734375"/>
    <n v="76.22216796875"/>
    <n v="48.322265625"/>
    <n v="-5.67724609375"/>
    <n v="55.798828125"/>
    <n v="2.3291015625"/>
    <n v="24.744239777720441"/>
    <n v="25.859553133034524"/>
    <n v="25.289504084762882"/>
    <n v="34.70258310524958"/>
    <n v="51.950430517541598"/>
    <n v="30.950430517541598"/>
    <n v="59"/>
    <n v="128"/>
    <n v="98"/>
    <n v="82"/>
    <n v="55"/>
    <n v="118"/>
    <n v="123"/>
    <n v="127"/>
    <n v="99"/>
    <n v="36"/>
    <n v="72"/>
    <n v="108"/>
    <n v="32"/>
    <n v="18"/>
  </r>
  <r>
    <n v="1421"/>
    <x v="139"/>
    <x v="0"/>
    <n v="60.61181640625"/>
    <n v="115.4853515625"/>
    <n v="37.4384765625"/>
    <n v="35.5380859375"/>
    <n v="35.4404296875"/>
    <n v="24.91552734375"/>
    <n v="5.0302734375"/>
    <n v="19.80712890625"/>
    <n v="45.16748046875"/>
    <n v="17.255859375"/>
    <n v="54.24169921875"/>
    <n v="50.60595703125"/>
    <n v="47.13720703125"/>
    <n v="35.2685546875"/>
    <n v="91.1435546875"/>
    <n v="31.7421875"/>
    <n v="81.7578125"/>
    <n v="1.07470703125"/>
    <n v="37.2783203125"/>
    <n v="13.01025390625"/>
    <n v="78.627768608328225"/>
    <n v="77.846526752247229"/>
    <n v="57.223605923133071"/>
    <n v="23.674997828288262"/>
    <n v="32.945832971381378"/>
    <n v="37.945832971381378"/>
    <n v="55"/>
    <n v="31"/>
    <n v="26"/>
    <n v="13"/>
    <n v="50"/>
    <n v="66"/>
    <n v="103"/>
    <n v="26"/>
    <n v="34"/>
    <n v="47"/>
    <n v="46"/>
    <n v="58"/>
    <n v="28"/>
    <n v="13"/>
  </r>
  <r>
    <n v="1427"/>
    <x v="140"/>
    <x v="0"/>
    <n v="21.02197265625"/>
    <n v="3.974609375"/>
    <n v="-19.375"/>
    <n v="-17.3994140625"/>
    <n v="1.67333984375"/>
    <n v="10.66845703125"/>
    <n v="25.35791015625"/>
    <n v="11.0732421875"/>
    <n v="45.15966796875"/>
    <n v="62.33837890625"/>
    <n v="44.28857421875"/>
    <n v="4.2294921875"/>
    <n v="-3.66650390625"/>
    <n v="30.796875"/>
    <n v="56.974609375"/>
    <n v="63.248046875"/>
    <n v="47.52880859375"/>
    <n v="-46.8349609375"/>
    <n v="57.92138671875"/>
    <n v="-6.49462890625"/>
    <n v="28.115528581671271"/>
    <n v="26.901078854529025"/>
    <n v="44.499575381735063"/>
    <n v="27.790519927237934"/>
    <n v="4.9650866545396557"/>
    <n v="0.96508665453965548"/>
    <n v="27"/>
    <n v="127"/>
    <n v="32"/>
    <n v="2"/>
    <n v="10"/>
    <n v="44"/>
    <n v="75"/>
    <n v="7"/>
    <n v="12"/>
    <n v="17"/>
    <n v="58"/>
    <n v="16"/>
    <n v="55"/>
    <n v="13"/>
  </r>
  <r>
    <n v="1430"/>
    <x v="141"/>
    <x v="0"/>
    <n v="18.2138671875"/>
    <n v="13.05224609375"/>
    <n v="1.9052734375"/>
    <n v="26.81982421875"/>
    <n v="-8.5927734375"/>
    <n v="29.16552734375"/>
    <n v="-11.40771484375"/>
    <n v="48.3583984375"/>
    <n v="41.21630859375"/>
    <n v="-20.67822265625"/>
    <n v="77.40380859375"/>
    <n v="-5.6201171875"/>
    <n v="26.29150390625"/>
    <n v="0.408203125"/>
    <n v="53.4541015625"/>
    <n v="50.9423828125"/>
    <n v="1.46533203125"/>
    <n v="-31.42822265625"/>
    <n v="-43.89306640625"/>
    <n v="1.6923828125"/>
    <n v="2.763598456390127"/>
    <n v="6.6116356827706548"/>
    <n v="9.1781944337317185"/>
    <n v="3.4922822953541361"/>
    <n v="1.6807350123275868"/>
    <n v="9.6807350123275864"/>
    <n v="6.718425555722277"/>
    <n v="11.718425555722277"/>
    <n v="15.718425555722277"/>
    <n v="40.718425555722277"/>
    <n v="1.718425555722277"/>
    <n v="8.718425555722277"/>
    <n v="9.718425555722277"/>
    <n v="57.718425555722277"/>
    <n v="14.718425555722277"/>
    <n v="38.718425555722277"/>
    <n v="13.718425555722277"/>
    <n v="13.718425555722277"/>
    <n v="5.718425555722277"/>
    <n v="2.718425555722277"/>
  </r>
  <r>
    <n v="1435"/>
    <x v="142"/>
    <x v="1"/>
    <n v="27.03125"/>
    <n v="28.81884765625"/>
    <n v="44.48046875"/>
    <n v="17.78271484375"/>
    <n v="59.9814453125"/>
    <n v="12.994140625"/>
    <n v="16.30029296875"/>
    <n v="52.30224609375"/>
    <n v="43.52001953125"/>
    <n v="67.0732421875"/>
    <n v="81.00439453125"/>
    <n v="38.1689453125"/>
    <n v="50.19873046875"/>
    <n v="26.4462890625"/>
    <n v="57.283203125"/>
    <n v="45.7509765625"/>
    <n v="49.75390625"/>
    <n v="-8.42919921875"/>
    <n v="8.05322265625"/>
    <n v="-14.80615234375"/>
    <n v="76.864062286192805"/>
    <n v="47.91058748258687"/>
    <n v="54.375696826652131"/>
    <n v="27.763298751242516"/>
    <n v="87.995859905996738"/>
    <n v="38.995859905996753"/>
    <n v="56.042372136947598"/>
    <n v="51.042372136947598"/>
    <n v="90.042372136947591"/>
    <n v="55.042372136947598"/>
    <n v="50.042372136947598"/>
    <n v="92.042372136947591"/>
    <n v="66.042372136947591"/>
    <n v="71.042372136947591"/>
    <n v="93.042372136947591"/>
    <n v="47.042372136947598"/>
    <n v="43.042372136947598"/>
    <n v="84.042372136947591"/>
    <n v="39.042372136947598"/>
    <n v="53.042372136947598"/>
  </r>
  <r>
    <n v="1438"/>
    <x v="143"/>
    <x v="1"/>
    <n v="-0.488525390625"/>
    <n v="-25.60986328125"/>
    <n v="-5.280029296875"/>
    <n v="7.5703125"/>
    <n v="-4.098876953125"/>
    <n v="11.88330078125"/>
    <n v="10.219970703125"/>
    <n v="31.82470703125"/>
    <n v="18.916259765625"/>
    <n v="15.25439453125"/>
    <n v="-0.968017578125"/>
    <n v="5.8486328125"/>
    <n v="18.085693359375"/>
    <n v="15.1513671875"/>
    <n v="-12.69140625"/>
    <n v="13.291748046875"/>
    <n v="-38.842529296875"/>
    <n v="-17.6083984375"/>
    <n v="3.01220703125"/>
    <n v="-14.138671875"/>
    <n v="0.52051716559853012"/>
    <n v="6.9463736303629933"/>
    <n v="10.728713659483379"/>
    <n v="7.88643827606281"/>
    <n v="10.981073046010469"/>
    <n v="13.981073046010469"/>
    <n v="5"/>
    <n v="18"/>
    <n v="1"/>
    <n v="1"/>
    <n v="36"/>
    <n v="10"/>
    <n v="4"/>
    <n v="13"/>
    <n v="11"/>
    <n v="7"/>
    <n v="8"/>
    <n v="1"/>
    <n v="2"/>
    <n v="0"/>
  </r>
  <r>
    <n v="1439"/>
    <x v="144"/>
    <x v="1"/>
    <n v="-2.095458984375"/>
    <n v="13.667724609375"/>
    <n v="8.944580078125"/>
    <n v="-1.911376953125"/>
    <n v="-3.888427734375"/>
    <n v="-24.922119140625"/>
    <n v="-8.951171875"/>
    <n v="-5.513671875"/>
    <n v="8.330322265625"/>
    <n v="-11.80078125"/>
    <n v="63.60888671875"/>
    <n v="-2.75244140625"/>
    <n v="-7.548095703125"/>
    <n v="21.096435546875"/>
    <n v="15.816650390625"/>
    <n v="-7.342529296875"/>
    <n v="4.47802734375"/>
    <n v="-23.296142578125"/>
    <n v="-8.9072265625"/>
    <n v="-61.59716796875"/>
    <n v="-0.63044208271693447"/>
    <n v="-7.050996977755189E-2"/>
    <n v="-0.35669749416879187"/>
    <n v="3.8506847698828315"/>
    <n v="1.9751141283138052"/>
    <n v="1.9751141283138052"/>
    <n v="1"/>
    <n v="12"/>
    <n v="4"/>
    <n v="-4"/>
    <n v="3"/>
    <n v="10"/>
    <n v="2"/>
    <n v="6"/>
    <n v="10"/>
    <n v="0"/>
    <n v="7"/>
    <n v="22"/>
    <n v="5"/>
    <n v="0"/>
  </r>
  <r>
    <n v="1440"/>
    <x v="145"/>
    <x v="0"/>
    <n v="157.828125"/>
    <n v="145.6650390625"/>
    <n v="147.58984375"/>
    <n v="74.9228515625"/>
    <n v="70.830078125"/>
    <n v="112.0146484375"/>
    <n v="173.0244140625"/>
    <n v="145.9140625"/>
    <n v="224.0966796875"/>
    <n v="225.3916015625"/>
    <n v="279.8046875"/>
    <n v="245.3212890625"/>
    <n v="303.306640625"/>
    <n v="174.5126953125"/>
    <n v="184.533203125"/>
    <n v="94.146484375"/>
    <n v="136.501953125"/>
    <n v="90.19921875"/>
    <n v="111.2578125"/>
    <n v="59.3603515625"/>
    <n v="147.68614551635525"/>
    <n v="116.74121364327658"/>
    <n v="119.69084548951679"/>
    <n v="16.451981832820984"/>
    <n v="44.908663638803496"/>
    <n v="18.908663638803496"/>
    <n v="157"/>
    <n v="83"/>
    <n v="126"/>
    <n v="278"/>
    <n v="220"/>
    <n v="354"/>
    <n v="173"/>
    <n v="196"/>
    <n v="99"/>
    <n v="125"/>
    <n v="211"/>
    <n v="48"/>
    <n v="61"/>
    <n v="118"/>
  </r>
  <r>
    <n v="1441"/>
    <x v="146"/>
    <x v="0"/>
    <n v="254.5185546875"/>
    <n v="238.623046875"/>
    <n v="161.4755859375"/>
    <n v="141.6181640625"/>
    <n v="193.650390625"/>
    <n v="179.7431640625"/>
    <n v="202.849609375"/>
    <n v="164.662109375"/>
    <n v="222.1240234375"/>
    <n v="208.09375"/>
    <n v="277.62890625"/>
    <n v="338.673828125"/>
    <n v="231.375"/>
    <n v="162.876953125"/>
    <n v="148.15625"/>
    <n v="216.353515625"/>
    <n v="141.912109375"/>
    <n v="177.94140625"/>
    <n v="58.595703125"/>
    <n v="136.8125"/>
    <n v="186.94553865582063"/>
    <n v="242.65838261282204"/>
    <n v="135.27181792368799"/>
    <n v="45.276574944799627"/>
    <n v="195.8794291574666"/>
    <n v="1.8794291574666042"/>
    <n v="86"/>
    <n v="83"/>
    <n v="71"/>
    <n v="85"/>
    <n v="180"/>
    <n v="304"/>
    <n v="95"/>
    <n v="305"/>
    <n v="183"/>
    <n v="106"/>
    <n v="148"/>
    <n v="161"/>
    <n v="91"/>
    <n v="66"/>
  </r>
  <r>
    <n v="1442"/>
    <x v="147"/>
    <x v="0"/>
    <n v="38.4248046875"/>
    <n v="46.20947265625"/>
    <n v="-2.57470703125"/>
    <n v="32.61279296875"/>
    <n v="29.88671875"/>
    <n v="56.435546875"/>
    <n v="38.0595703125"/>
    <n v="52.6884765625"/>
    <n v="34.3857421875"/>
    <n v="74.6015625"/>
    <n v="68.39208984375"/>
    <n v="82.7529296875"/>
    <n v="87.6171875"/>
    <n v="73.91943359375"/>
    <n v="54.36376953125"/>
    <n v="92.8095703125"/>
    <n v="55.1572265625"/>
    <n v="48.11767578125"/>
    <n v="70.87060546875"/>
    <n v="32.5068359375"/>
    <n v="58.514169175967453"/>
    <n v="15.34260265222319"/>
    <n v="17.91918109769248"/>
    <n v="15.226008311120532"/>
    <n v="10.410104639177362"/>
    <n v="4.4101046391773613"/>
    <n v="31.446923904788726"/>
    <n v="14.446923904788727"/>
    <n v="20.446923904788726"/>
    <n v="38.446923904788726"/>
    <n v="24.446923904788726"/>
    <n v="54.446923904788726"/>
    <n v="105.44692390478873"/>
    <n v="66.446923904788733"/>
    <n v="80.446923904788733"/>
    <n v="80.446923904788733"/>
    <n v="53.446923904788726"/>
    <n v="98.446923904788733"/>
    <n v="29.446923904788726"/>
    <n v="-23.553076095211274"/>
  </r>
  <r>
    <n v="1443"/>
    <x v="148"/>
    <x v="0"/>
    <n v="45.102783203125"/>
    <n v="15.393798828125"/>
    <n v="41.766357421875"/>
    <n v="23.6435546875"/>
    <n v="57.410888671875"/>
    <n v="7.184814453125"/>
    <n v="78.002197265625"/>
    <n v="34.603515625"/>
    <n v="47.85595703125"/>
    <n v="71.12646484375"/>
    <n v="121.013427734375"/>
    <n v="62.310302734375"/>
    <n v="69.5859375"/>
    <n v="49.98046875"/>
    <n v="20.68212890625"/>
    <n v="36.32177734375"/>
    <n v="72.88037109375"/>
    <n v="48.63330078125"/>
    <n v="51.83154296875"/>
    <n v="21.044921875"/>
    <n v="50.307676449957924"/>
    <n v="34.922569076640031"/>
    <n v="19.60829062300251"/>
    <n v="13.836028632884773"/>
    <n v="38.972671438814132"/>
    <n v="8.9726714388141282"/>
    <n v="68"/>
    <n v="4"/>
    <n v="7"/>
    <n v="37"/>
    <n v="123"/>
    <n v="23"/>
    <n v="43"/>
    <n v="44"/>
    <n v="39"/>
    <n v="32"/>
    <n v="84"/>
    <n v="66"/>
    <n v="8"/>
    <n v="18"/>
  </r>
  <r>
    <n v="1444"/>
    <x v="149"/>
    <x v="1"/>
    <n v="14.416259765625"/>
    <n v="20.60400390625"/>
    <n v="2.985595703125"/>
    <n v="30.090087890625"/>
    <n v="-6.62646484375"/>
    <n v="-47.91357421875"/>
    <n v="14.70849609375"/>
    <n v="28.291748046875"/>
    <n v="27.586669921875"/>
    <n v="5.89501953125"/>
    <n v="26.79736328125"/>
    <n v="16.571533203125"/>
    <n v="11.4599609375"/>
    <n v="-12.48779296875"/>
    <n v="18.724609375"/>
    <n v="0.55810546875"/>
    <n v="-14.236083984375"/>
    <n v="-33.6953125"/>
    <n v="6.857421875"/>
    <n v="18.51123046875"/>
    <n v="-0.52461294910674583"/>
    <n v="-5.867381667641236E-2"/>
    <n v="3.7031795156369727"/>
    <n v="4.8757495646852442"/>
    <n v="0.97929159411420741"/>
    <n v="10.979291594114207"/>
    <n v="27"/>
    <n v="4"/>
    <n v="2"/>
    <n v="6"/>
    <n v="24"/>
    <n v="12"/>
    <n v="8"/>
    <n v="9"/>
    <n v="4"/>
    <n v="16"/>
    <n v="6"/>
    <n v="3"/>
    <n v="4"/>
    <n v="30"/>
  </r>
  <r>
    <n v="1445"/>
    <x v="150"/>
    <x v="1"/>
    <n v="-17.60595703125"/>
    <n v="-25.69384765625"/>
    <n v="17.94775390625"/>
    <n v="10.609375"/>
    <n v="-4.26220703125"/>
    <n v="-20.489501953125"/>
    <n v="35.8671875"/>
    <n v="-10.7451171875"/>
    <n v="22.927734375"/>
    <n v="29.427734375"/>
    <n v="3.41796875E-2"/>
    <n v="22.83837890625"/>
    <n v="19.99169921875"/>
    <n v="-10.413330078125"/>
    <n v="43.161865234375"/>
    <n v="2.829345703125"/>
    <n v="12.3935546875"/>
    <n v="-12.65673828125"/>
    <n v="-27.438720703125"/>
    <n v="-3.791748046875"/>
    <n v="11.547211544532182"/>
    <n v="1.9951222281870369"/>
    <n v="8.7661901009856678"/>
    <n v="6.932082946783761"/>
    <n v="11.031618654262617"/>
    <n v="5.0316186542626173"/>
    <n v="28.051525795758391"/>
    <n v="4.0515257957583888"/>
    <n v="9.0515257957583888"/>
    <n v="3.0515257957583888"/>
    <n v="4.0515257957583888"/>
    <n v="47.051525795758387"/>
    <n v="8.0515257957583888"/>
    <n v="6.0515257957583888"/>
    <n v="12.051525795758389"/>
    <n v="10.051525795758389"/>
    <n v="11.051525795758389"/>
    <n v="17.051525795758391"/>
    <n v="13.051525795758389"/>
    <n v="4.0515257957583888"/>
  </r>
  <r>
    <n v="1446"/>
    <x v="151"/>
    <x v="0"/>
    <n v="7.522216796875"/>
    <n v="-10.25341796875"/>
    <n v="6.593994140625"/>
    <n v="26.416259765625"/>
    <n v="2.7744140625"/>
    <n v="2.0390625"/>
    <n v="17.63330078125"/>
    <n v="55.761474609375"/>
    <n v="13.229736328125"/>
    <n v="-9.376708984375"/>
    <n v="60.203369140625"/>
    <n v="22.695068359375"/>
    <n v="-23.2236328125"/>
    <n v="7.35986328125"/>
    <n v="23.55859375"/>
    <n v="20.965087890625"/>
    <n v="48.5400390625"/>
    <n v="18.15966796875"/>
    <n v="-5.65283203125"/>
    <n v="57.66845703125"/>
    <n v="-3.4120680272879285"/>
    <n v="23.222253316035712"/>
    <n v="2.8980446294480733"/>
    <n v="2.1329784603086801"/>
    <n v="5.2739387588250439"/>
    <n v="4.2739387588250448"/>
    <n v="5.3021308185283171"/>
    <n v="2.3021308185283176"/>
    <n v="17.302130818528319"/>
    <n v="17.302130818528319"/>
    <n v="2.3021308185283176"/>
    <n v="58.302130818528319"/>
    <n v="3.3021308185283176"/>
    <n v="5.3021308185283171"/>
    <n v="5.3021308185283171"/>
    <n v="14.302130818528317"/>
    <n v="16.302130818528319"/>
    <n v="2.3021308185283176"/>
    <n v="13.302130818528317"/>
    <n v="4.3021308185283171"/>
  </r>
  <r>
    <n v="1447"/>
    <x v="152"/>
    <x v="1"/>
    <n v="1.25341796875"/>
    <n v="-28.75439453125"/>
    <n v="-1.11328125"/>
    <n v="5.307373046875"/>
    <n v="-7.4248046875"/>
    <n v="-13.5712890625"/>
    <n v="12.19091796875"/>
    <n v="-1.029296875"/>
    <n v="24.811279296875"/>
    <n v="15.533203125"/>
    <n v="18.779296875"/>
    <n v="9.72265625"/>
    <n v="-7.9912109375"/>
    <n v="5.874755859375"/>
    <n v="-26.453369140625"/>
    <n v="16.258056640625"/>
    <n v="-2.45849609375"/>
    <n v="-18.9970703125"/>
    <n v="-5.853759765625"/>
    <n v="-39.9287109375"/>
    <n v="-0.54215260067342519"/>
    <n v="1.9393645117667879"/>
    <n v="1.6932557654084568"/>
    <n v="0.87159543668260975"/>
    <n v="-2.140076055289836E-2"/>
    <n v="-2.140076055289836E-2"/>
    <n v="0"/>
    <n v="0"/>
    <n v="0"/>
    <n v="0"/>
    <n v="7"/>
    <n v="8"/>
    <n v="2"/>
    <n v="0"/>
    <n v="3"/>
    <n v="4"/>
    <n v="12"/>
    <n v="2"/>
    <n v="3"/>
    <n v="2"/>
  </r>
  <r>
    <n v="1452"/>
    <x v="153"/>
    <x v="0"/>
    <n v="-20.7001953125"/>
    <n v="18.087890625"/>
    <n v="11.53564453125"/>
    <n v="-17.28857421875"/>
    <n v="-20.33154296875"/>
    <n v="46.83203125"/>
    <n v="9.66796875"/>
    <n v="28.13525390625"/>
    <n v="33.5087890625"/>
    <n v="34.99462890625"/>
    <n v="76.95947265625"/>
    <n v="13.76318359375"/>
    <n v="17.63232421875"/>
    <n v="30.39697265625"/>
    <n v="10.150390625"/>
    <n v="27.13330078125"/>
    <n v="3.2705078125"/>
    <n v="10.7392578125"/>
    <n v="3.474609375"/>
    <n v="28.884765625"/>
    <n v="37.819739495188223"/>
    <n v="24.741640851503234"/>
    <n v="3.2704468249422272"/>
    <n v="3.6118917717255661"/>
    <n v="3.8167587397955689"/>
    <n v="11.816758739795569"/>
    <n v="8.85773213340957"/>
    <n v="1.8577321334095693"/>
    <n v="6.8577321334095691"/>
    <n v="16.85773213340957"/>
    <n v="19.85773213340957"/>
    <n v="18.85773213340957"/>
    <n v="29.85773213340957"/>
    <n v="3.8577321334095691"/>
    <n v="23.85773213340957"/>
    <n v="48.85773213340957"/>
    <n v="55.85773213340957"/>
    <n v="41.85773213340957"/>
    <n v="10.85773213340957"/>
    <n v="5.8577321334095691"/>
  </r>
  <r>
    <n v="1460"/>
    <x v="154"/>
    <x v="1"/>
    <n v="-61.2255859375"/>
    <n v="-20.3916015625"/>
    <n v="-12.18212890625"/>
    <n v="-7.2802734375"/>
    <n v="13.11376953125"/>
    <n v="-40.208984375"/>
    <n v="-22.14794921875"/>
    <n v="-18.29150390625"/>
    <n v="30.93505859375"/>
    <n v="19.564453125"/>
    <n v="126.388671875"/>
    <n v="-17.451171875"/>
    <n v="-35.1787109375"/>
    <n v="-58.09716796875"/>
    <n v="-59.50439453125"/>
    <n v="-56.6474609375"/>
    <n v="-66.61962890625"/>
    <n v="-26.37109375"/>
    <n v="-37.10107421875"/>
    <n v="-50.0810546875"/>
    <n v="4.2787024496590504"/>
    <n v="5.1769742857343584"/>
    <n v="6.7178575695180891"/>
    <n v="5.0505508421385743"/>
    <n v="5.2501668057108644"/>
    <n v="5.2501668057108644"/>
    <n v="22.290089998425323"/>
    <n v="8.2900899984253229"/>
    <n v="9.2900899984253229"/>
    <n v="1.2900899984253229"/>
    <n v="28.290089998425323"/>
    <n v="14.290089998425323"/>
    <n v="12.290089998425323"/>
    <n v="11.290089998425323"/>
    <n v="8.2900899984253229"/>
    <n v="-14.709910001574677"/>
    <n v="18.290089998425323"/>
    <n v="-28.709910001574677"/>
    <n v="13.290089998425323"/>
    <n v="19.290089998425323"/>
  </r>
  <r>
    <n v="1461"/>
    <x v="155"/>
    <x v="1"/>
    <n v="23.04052734375"/>
    <n v="-22.10888671875"/>
    <n v="-43.4326171875"/>
    <n v="-64.0146484375"/>
    <n v="-4.765625"/>
    <n v="-28.2197265625"/>
    <n v="2.12060546875"/>
    <n v="-31.41796875"/>
    <n v="38.22607421875"/>
    <n v="112.93603515625"/>
    <n v="46.0546875"/>
    <n v="-13.673828125"/>
    <n v="-27.2646484375"/>
    <n v="3.77490234375"/>
    <n v="8.91015625"/>
    <n v="-20.6494140625"/>
    <n v="-0.158203125"/>
    <n v="-21.87109375"/>
    <n v="-6.81005859375"/>
    <n v="-8.6826171875"/>
    <n v="41.077099008013938"/>
    <n v="8.8967808101068222"/>
    <n v="0.4778323334815715"/>
    <n v="13.781418186108565"/>
    <n v="15.963569697684761"/>
    <n v="10.963569697684761"/>
    <n v="7"/>
    <n v="11"/>
    <n v="-53"/>
    <n v="11"/>
    <n v="20"/>
    <n v="36"/>
    <n v="4"/>
    <n v="10"/>
    <n v="61"/>
    <n v="-39"/>
    <n v="6"/>
    <n v="29"/>
    <n v="2"/>
    <n v="3"/>
  </r>
  <r>
    <n v="1462"/>
    <x v="156"/>
    <x v="0"/>
    <n v="-3.02734375"/>
    <n v="33.8974609375"/>
    <n v="13.1416015625"/>
    <n v="25.48291015625"/>
    <n v="-15.33447265625"/>
    <n v="5.568359375"/>
    <n v="41.4365234375"/>
    <n v="145.22998046875"/>
    <n v="84.64208984375"/>
    <n v="80.0185546875"/>
    <n v="227.34326171875"/>
    <n v="105.0380859375"/>
    <n v="42.658203125"/>
    <n v="29.2978515625"/>
    <n v="78.65673828125"/>
    <n v="115.5283203125"/>
    <n v="-17.45166015625"/>
    <n v="-8.0185546875"/>
    <n v="46.87890625"/>
    <n v="23.3984375"/>
    <n v="11.816960355564314"/>
    <n v="9.8676863555565344"/>
    <n v="17.330648622227177"/>
    <n v="19.719806400002074"/>
    <n v="20.953301066667013"/>
    <n v="19.953301066667013"/>
    <n v="62"/>
    <n v="79"/>
    <n v="36"/>
    <n v="22"/>
    <n v="65"/>
    <n v="29"/>
    <n v="56"/>
    <n v="24"/>
    <n v="111"/>
    <n v="1"/>
    <n v="36"/>
    <n v="11"/>
    <n v="20"/>
    <n v="8"/>
  </r>
  <r>
    <n v="1463"/>
    <x v="157"/>
    <x v="0"/>
    <n v="36.919921875"/>
    <n v="88.44921875"/>
    <n v="35.96875"/>
    <n v="91.04296875"/>
    <n v="47.373046875"/>
    <n v="62.7333984375"/>
    <n v="79.7783203125"/>
    <n v="83.8193359375"/>
    <n v="111.44921875"/>
    <n v="89.083984375"/>
    <n v="176.681640625"/>
    <n v="120.427734375"/>
    <n v="171.65234375"/>
    <n v="-26.9580078125"/>
    <n v="75.439453125"/>
    <n v="146.44140625"/>
    <n v="108.458984375"/>
    <n v="47.458984375"/>
    <n v="-15.65625"/>
    <n v="18.958984375"/>
    <n v="85.03540473575778"/>
    <n v="67.668433424393967"/>
    <n v="56.322663205757692"/>
    <n v="60.297859016363688"/>
    <n v="66.882976502727274"/>
    <n v="24.882976502727281"/>
    <n v="37"/>
    <n v="36"/>
    <n v="72"/>
    <n v="123"/>
    <n v="79"/>
    <n v="34"/>
    <n v="73"/>
    <n v="17"/>
    <n v="110"/>
    <n v="150"/>
    <n v="115"/>
    <n v="145"/>
    <n v="24"/>
    <n v="56"/>
  </r>
  <r>
    <n v="1465"/>
    <x v="158"/>
    <x v="0"/>
    <n v="-1.58642578125"/>
    <n v="18.55322265625"/>
    <n v="-33.34423828125"/>
    <n v="18.19140625"/>
    <n v="49.11572265625"/>
    <n v="-2.82373046875"/>
    <n v="22.22998046875"/>
    <n v="51.69677734375"/>
    <n v="33.916015625"/>
    <n v="53.365234375"/>
    <n v="81.021484375"/>
    <n v="2.02783203125"/>
    <n v="17.9521484375"/>
    <n v="58.0732421875"/>
    <n v="-9.2978515625"/>
    <n v="49.5791015625"/>
    <n v="-14.0361328125"/>
    <n v="-9.84619140625"/>
    <n v="16.0185546875"/>
    <n v="-29.42236328125"/>
    <n v="4.7734872245005389E-2"/>
    <n v="3.8934966633431913"/>
    <n v="11.461218414559674"/>
    <n v="15.774463522373818"/>
    <n v="15.962410587062303"/>
    <n v="7.962410587062303"/>
    <n v="15"/>
    <n v="11"/>
    <n v="17"/>
    <n v="19"/>
    <n v="38"/>
    <n v="14"/>
    <n v="27"/>
    <n v="19"/>
    <n v="29"/>
    <n v="7"/>
    <n v="11"/>
    <n v="18"/>
    <n v="35"/>
    <n v="2"/>
  </r>
  <r>
    <n v="1466"/>
    <x v="159"/>
    <x v="0"/>
    <n v="-10.38720703125"/>
    <n v="42.82470703125"/>
    <n v="27.7568359375"/>
    <n v="35.2431640625"/>
    <n v="7.5400390625"/>
    <n v="4.14892578125"/>
    <n v="7.07373046875"/>
    <n v="15.0751953125"/>
    <n v="39.50830078125"/>
    <n v="9.35791015625"/>
    <n v="60.0146484375"/>
    <n v="20.25341796875"/>
    <n v="22.6767578125"/>
    <n v="7.25732421875"/>
    <n v="24.64697265625"/>
    <n v="33.28173828125"/>
    <n v="8.3037109375"/>
    <n v="-13.69921875"/>
    <n v="39.86572265625"/>
    <n v="25.93408203125"/>
    <n v="21.150804959541336"/>
    <n v="4.9050242388960701"/>
    <n v="5.5195343850036496"/>
    <n v="4.7988748588387367"/>
    <n v="3.9664791431397894"/>
    <n v="4.9664791431397894"/>
    <n v="11"/>
    <n v="3"/>
    <n v="11"/>
    <n v="0"/>
    <n v="28"/>
    <n v="7"/>
    <n v="28"/>
    <n v="22"/>
    <n v="4"/>
    <n v="46"/>
    <n v="43"/>
    <n v="112"/>
    <n v="72"/>
    <n v="7"/>
  </r>
  <r>
    <n v="1470"/>
    <x v="160"/>
    <x v="0"/>
    <n v="-1.08642578125"/>
    <n v="44.31396484375"/>
    <n v="-26.0654296875"/>
    <n v="-0.80517578125"/>
    <n v="-6.19775390625"/>
    <n v="13.5986328125"/>
    <n v="-27.59130859375"/>
    <n v="38.72509765625"/>
    <n v="12.2392578125"/>
    <n v="35.3330078125"/>
    <n v="46.99169921875"/>
    <n v="76.31689453125"/>
    <n v="6.9150390625"/>
    <n v="24.75"/>
    <n v="44.52099609375"/>
    <n v="16.41796875"/>
    <n v="43.73779296875"/>
    <n v="-4.4931640625"/>
    <n v="39.052734375"/>
    <n v="43.78759765625"/>
    <n v="8.5410557241783476"/>
    <n v="29.836828600730474"/>
    <n v="26.174544686048275"/>
    <n v="32.654460566252766"/>
    <n v="33.942410094375461"/>
    <n v="22.942410094375461"/>
    <n v="11"/>
    <n v="6"/>
    <n v="31"/>
    <n v="13"/>
    <n v="14"/>
    <n v="8"/>
    <n v="19"/>
    <n v="16"/>
    <n v="11"/>
    <n v="19"/>
    <n v="32"/>
    <n v="56"/>
    <n v="10"/>
    <n v="6"/>
  </r>
  <r>
    <n v="1471"/>
    <x v="161"/>
    <x v="0"/>
    <n v="25.00732421875"/>
    <n v="53.62109375"/>
    <n v="43.13134765625"/>
    <n v="41.0859375"/>
    <n v="26.197265625"/>
    <n v="8.939453125"/>
    <n v="30.97021484375"/>
    <n v="-3.7802734375"/>
    <n v="29.47119140625"/>
    <n v="82.7939453125"/>
    <n v="70.0556640625"/>
    <n v="18.91064453125"/>
    <n v="15.05029296875"/>
    <n v="18.88232421875"/>
    <n v="24.2939453125"/>
    <n v="64.30224609375"/>
    <n v="42.36669921875"/>
    <n v="-19.19287109375"/>
    <n v="71.39111328125"/>
    <n v="-31.873046875"/>
    <n v="16.549381805288256"/>
    <n v="31.593456532916708"/>
    <n v="19.059818338795498"/>
    <n v="17.446512682361593"/>
    <n v="35.678529288501245"/>
    <n v="18.678529288501249"/>
    <n v="32.72493260972918"/>
    <n v="12.72493260972918"/>
    <n v="5.7249326097291799"/>
    <n v="1.7249326097291795"/>
    <n v="3.7249326097291795"/>
    <n v="16.72493260972918"/>
    <n v="27.72493260972918"/>
    <n v="52.72493260972918"/>
    <n v="11.72493260972918"/>
    <n v="26.72493260972918"/>
    <n v="8.7249326097291799"/>
    <n v="72.72493260972918"/>
    <n v="6.7249326097291799"/>
    <n v="8.7249326097291799"/>
  </r>
  <r>
    <n v="1472"/>
    <x v="162"/>
    <x v="0"/>
    <n v="38.80859375"/>
    <n v="15.82861328125"/>
    <n v="44.14697265625"/>
    <n v="1.845703125"/>
    <n v="-5.87109375"/>
    <n v="53.6201171875"/>
    <n v="86.41943359375"/>
    <n v="65.94482421875"/>
    <n v="59.9140625"/>
    <n v="55.19580078125"/>
    <n v="74.37646484375"/>
    <n v="2.44189453125"/>
    <n v="26.07763671875"/>
    <n v="25.599609375"/>
    <n v="61.89794921875"/>
    <n v="-27.89599609375"/>
    <n v="54.509765625"/>
    <n v="-34.69921875"/>
    <n v="30.02978515625"/>
    <n v="-0.8095703125"/>
    <n v="-1.0011396624576521"/>
    <n v="1.8880304324882891"/>
    <n v="4.4335657172936971"/>
    <n v="7.7628879746810826"/>
    <n v="8.960481329113513"/>
    <n v="2.9604813291135139"/>
    <n v="46"/>
    <n v="10"/>
    <n v="11"/>
    <n v="9"/>
    <n v="12"/>
    <n v="14"/>
    <n v="84"/>
    <n v="21"/>
    <n v="38"/>
    <n v="13"/>
    <n v="32"/>
    <n v="29"/>
    <n v="12"/>
    <n v="5"/>
  </r>
  <r>
    <n v="1473"/>
    <x v="163"/>
    <x v="1"/>
    <n v="-13.1171875"/>
    <n v="8.38525390625"/>
    <n v="-23.07177734375"/>
    <n v="25.50537109375"/>
    <n v="-35.24072265625"/>
    <n v="19.4033203125"/>
    <n v="9.21533203125"/>
    <n v="27.71044921875"/>
    <n v="23.046875"/>
    <n v="79.49853515625"/>
    <n v="54.9892578125"/>
    <n v="-7.89111328125"/>
    <n v="-19.31201171875"/>
    <n v="23.0283203125"/>
    <n v="-6.84130859375"/>
    <n v="-31.2412109375"/>
    <n v="18.20849609375"/>
    <n v="-2.38916015625"/>
    <n v="-36.86279296875"/>
    <n v="38.8525390625"/>
    <n v="-0.90595256462949303"/>
    <n v="-0.1013236420967196"/>
    <n v="8.4874215752754179"/>
    <n v="0.78543228732459369"/>
    <n v="4.9642387145540994"/>
    <n v="5.9642387145540994"/>
    <n v="2"/>
    <n v="2"/>
    <n v="1"/>
    <n v="0"/>
    <n v="20"/>
    <n v="2"/>
    <n v="1"/>
    <n v="11"/>
    <n v="68"/>
    <n v="3"/>
    <n v="3"/>
    <n v="3"/>
    <n v="-1"/>
    <n v="1"/>
  </r>
  <r>
    <n v="1480"/>
    <x v="164"/>
    <x v="0"/>
    <n v="2241.53125"/>
    <n v="1799.171875"/>
    <n v="3423.109375"/>
    <n v="3751.015625"/>
    <n v="3400.1875"/>
    <n v="3678.75"/>
    <n v="2876.84375"/>
    <n v="3480.625"/>
    <n v="3963.03125"/>
    <n v="3655.78125"/>
    <n v="4365.25"/>
    <n v="3970.90625"/>
    <n v="3940.625"/>
    <n v="4138.28125"/>
    <n v="2287.6875"/>
    <n v="2799.9375"/>
    <n v="5647.21875"/>
    <n v="4877.9375"/>
    <n v="3247.9375"/>
    <n v="3021.4375"/>
    <n v="2087.0302522686284"/>
    <n v="1453.0757518984651"/>
    <n v="2581.0302743098819"/>
    <n v="1384.4545334320435"/>
    <n v="2020.9090889053407"/>
    <n v="1585.9090889053407"/>
    <n v="2014"/>
    <n v="2577"/>
    <n v="2016"/>
    <n v="2550"/>
    <n v="2654"/>
    <n v="2198"/>
    <n v="3121"/>
    <n v="4336"/>
    <n v="4527"/>
    <n v="5294"/>
    <n v="5896"/>
    <n v="5001"/>
    <n v="4420"/>
    <n v="2108"/>
  </r>
  <r>
    <n v="1481"/>
    <x v="165"/>
    <x v="0"/>
    <n v="286.15625"/>
    <n v="202.326171875"/>
    <n v="212.212890625"/>
    <n v="229.42578125"/>
    <n v="271.92578125"/>
    <n v="250.99609375"/>
    <n v="240.298828125"/>
    <n v="244.439453125"/>
    <n v="445.48828125"/>
    <n v="306.3984375"/>
    <n v="568.953125"/>
    <n v="809.94921875"/>
    <n v="995.462890625"/>
    <n v="652.697265625"/>
    <n v="271.8671875"/>
    <n v="80.1015625"/>
    <n v="243.66796875"/>
    <n v="295.5078125"/>
    <n v="531.79296875"/>
    <n v="473.73046875"/>
    <n v="397.56704365853687"/>
    <n v="355.39236672496793"/>
    <n v="153.92609049101429"/>
    <n v="166.71324718228504"/>
    <n v="164.78554119704751"/>
    <n v="10.785541197047509"/>
    <n v="227"/>
    <n v="287"/>
    <n v="288"/>
    <n v="173"/>
    <n v="290"/>
    <n v="449"/>
    <n v="690"/>
    <n v="767"/>
    <n v="725"/>
    <n v="237"/>
    <n v="218"/>
    <n v="638"/>
    <n v="589"/>
    <n v="297"/>
  </r>
  <r>
    <n v="1482"/>
    <x v="166"/>
    <x v="0"/>
    <n v="167.103515625"/>
    <n v="369.744140625"/>
    <n v="294.244140625"/>
    <n v="246.052734375"/>
    <n v="315.515625"/>
    <n v="244.216796875"/>
    <n v="215.474609375"/>
    <n v="220.4765625"/>
    <n v="242.033203125"/>
    <n v="283.15625"/>
    <n v="268.208984375"/>
    <n v="364.375"/>
    <n v="447.875"/>
    <n v="566.009765625"/>
    <n v="334.384765625"/>
    <n v="613.314453125"/>
    <n v="404.796875"/>
    <n v="366.798828125"/>
    <n v="287.123046875"/>
    <n v="120.111328125"/>
    <n v="133.43412971407309"/>
    <n v="497.60118556012657"/>
    <n v="260.98246812769924"/>
    <n v="103.15545177438572"/>
    <n v="151.85924196239762"/>
    <n v="110.85924196239762"/>
    <n v="71"/>
    <n v="217"/>
    <n v="221"/>
    <n v="285"/>
    <n v="179"/>
    <n v="401"/>
    <n v="425"/>
    <n v="573"/>
    <n v="426"/>
    <n v="531"/>
    <n v="273"/>
    <n v="733"/>
    <n v="343"/>
    <n v="75"/>
  </r>
  <r>
    <n v="1484"/>
    <x v="167"/>
    <x v="1"/>
    <n v="22.4091796875"/>
    <n v="33.76171875"/>
    <n v="13.96533203125"/>
    <n v="0.81005859375"/>
    <n v="41.55322265625"/>
    <n v="-24.47314453125"/>
    <n v="57.2568359375"/>
    <n v="1.1748046875"/>
    <n v="-15.634765625"/>
    <n v="104.439453125"/>
    <n v="55.09326171875"/>
    <n v="42.03955078125"/>
    <n v="3.7275390625"/>
    <n v="1.49267578125"/>
    <n v="-46.31689453125"/>
    <n v="-13.59814453125"/>
    <n v="-17.40478515625"/>
    <n v="-50.87548828125"/>
    <n v="-15.572265625"/>
    <n v="15.748046875"/>
    <n v="65.50439982315136"/>
    <n v="8.8327289275892955"/>
    <n v="34.153805163098795"/>
    <n v="2.6457789054832155"/>
    <n v="11.94096315091387"/>
    <n v="12.94096315091387"/>
    <n v="35"/>
    <n v="14"/>
    <n v="12"/>
    <n v="72"/>
    <n v="19"/>
    <n v="59"/>
    <n v="20"/>
    <n v="130"/>
    <n v="29"/>
    <n v="31"/>
    <n v="40"/>
    <n v="41"/>
    <n v="14"/>
    <n v="14"/>
  </r>
  <r>
    <n v="1485"/>
    <x v="168"/>
    <x v="0"/>
    <n v="105.482421875"/>
    <n v="199.931640625"/>
    <n v="195.287109375"/>
    <n v="217.337890625"/>
    <n v="283.8203125"/>
    <n v="272.666015625"/>
    <n v="304.130859375"/>
    <n v="309.490234375"/>
    <n v="233.74609375"/>
    <n v="341.171875"/>
    <n v="448.6484375"/>
    <n v="258.255859375"/>
    <n v="278.7734375"/>
    <n v="137.67578125"/>
    <n v="101.630859375"/>
    <n v="142.63671875"/>
    <n v="95.798828125"/>
    <n v="0.904296875"/>
    <n v="45.845703125"/>
    <n v="-16.625"/>
    <n v="59.891822824625528"/>
    <n v="151.42869071064891"/>
    <n v="204.10984712445918"/>
    <n v="164.79016856372709"/>
    <n v="82.798361427287844"/>
    <n v="89.798361427287844"/>
    <n v="160"/>
    <n v="142"/>
    <n v="128"/>
    <n v="243"/>
    <n v="170"/>
    <n v="88"/>
    <n v="0"/>
    <n v="471"/>
    <n v="344"/>
    <n v="118"/>
    <n v="174"/>
    <n v="72"/>
    <n v="61"/>
    <n v="16"/>
  </r>
  <r>
    <n v="1486"/>
    <x v="169"/>
    <x v="1"/>
    <n v="57.8505859375"/>
    <n v="13.6025390625"/>
    <n v="70.0712890625"/>
    <n v="48.91845703125"/>
    <n v="42.00146484375"/>
    <n v="109.0439453125"/>
    <n v="143.05322265625"/>
    <n v="66.05419921875"/>
    <n v="110.49169921875"/>
    <n v="74.5732421875"/>
    <n v="78.88134765625"/>
    <n v="59.5546875"/>
    <n v="14.97998046875"/>
    <n v="6.7314453125"/>
    <n v="15.37939453125"/>
    <n v="22.341796875"/>
    <n v="13.5751953125"/>
    <n v="101.67578125"/>
    <n v="29.3818359375"/>
    <n v="83.8466796875"/>
    <n v="55.772815614542559"/>
    <n v="11.862749114784366"/>
    <n v="91.305671992438548"/>
    <n v="31.709351066602185"/>
    <n v="70.951558511100359"/>
    <n v="68.951558511100359"/>
    <n v="99"/>
    <n v="81"/>
    <n v="92"/>
    <n v="99"/>
    <n v="79"/>
    <n v="14"/>
    <n v="0"/>
    <n v="54"/>
    <n v="91"/>
    <n v="35"/>
    <n v="78"/>
    <n v="301"/>
    <n v="16"/>
    <n v="79"/>
  </r>
  <r>
    <n v="1487"/>
    <x v="170"/>
    <x v="0"/>
    <n v="84.888671875"/>
    <n v="17.42578125"/>
    <n v="70.662109375"/>
    <n v="29.384765625"/>
    <n v="26.98828125"/>
    <n v="142.80078125"/>
    <n v="69.779296875"/>
    <n v="221.48828125"/>
    <n v="279.732421875"/>
    <n v="251.998046875"/>
    <n v="195.82421875"/>
    <n v="69.771484375"/>
    <n v="129.546875"/>
    <n v="181.029296875"/>
    <n v="69.23046875"/>
    <n v="90.4296875"/>
    <n v="181.771484375"/>
    <n v="118.94140625"/>
    <n v="117.21875"/>
    <n v="145.46875"/>
    <n v="40.023721690091179"/>
    <n v="49.144043596115054"/>
    <n v="49.549212399702853"/>
    <n v="87.70488717971169"/>
    <n v="22.398292047717003"/>
    <n v="14.398292047717003"/>
    <n v="73.536973021318062"/>
    <n v="71.536973021318062"/>
    <n v="43.536973021318062"/>
    <n v="77.536973021318062"/>
    <n v="42.536973021318062"/>
    <n v="141.53697302131806"/>
    <n v="112.53697302131806"/>
    <n v="106.53697302131806"/>
    <n v="123.53697302131806"/>
    <n v="249.53697302131806"/>
    <n v="279.53697302131809"/>
    <n v="181.53697302131806"/>
    <n v="147.53697302131806"/>
    <n v="16.536973021318065"/>
  </r>
  <r>
    <n v="1488"/>
    <x v="171"/>
    <x v="0"/>
    <n v="201.650390625"/>
    <n v="239.37109375"/>
    <n v="162.224609375"/>
    <n v="215.4921875"/>
    <n v="250.08984375"/>
    <n v="219.576171875"/>
    <n v="213.197265625"/>
    <n v="411.16796875"/>
    <n v="282.306640625"/>
    <n v="101.40625"/>
    <n v="282.83203125"/>
    <n v="269.2265625"/>
    <n v="213.79296875"/>
    <n v="173.294921875"/>
    <n v="120.4296875"/>
    <n v="20.810546875"/>
    <n v="72.20703125"/>
    <n v="54.169921875"/>
    <n v="153.76171875"/>
    <n v="167.701171875"/>
    <n v="126.59345167325527"/>
    <n v="300.39532025292988"/>
    <n v="471.94103186776283"/>
    <n v="114.71950171208678"/>
    <n v="78.786583618681135"/>
    <n v="45.786583618681128"/>
    <n v="85"/>
    <n v="198"/>
    <n v="85"/>
    <n v="-20"/>
    <n v="137"/>
    <n v="241"/>
    <n v="262"/>
    <n v="335"/>
    <n v="347"/>
    <n v="198"/>
    <n v="119"/>
    <n v="300"/>
    <n v="47"/>
    <n v="-96"/>
  </r>
  <r>
    <n v="1489"/>
    <x v="172"/>
    <x v="0"/>
    <n v="268.0126953125"/>
    <n v="142.45703125"/>
    <n v="274.2734375"/>
    <n v="173.912109375"/>
    <n v="183.4765625"/>
    <n v="168.3515625"/>
    <n v="215.822265625"/>
    <n v="210.2890625"/>
    <n v="309.26171875"/>
    <n v="233.0078125"/>
    <n v="227.599609375"/>
    <n v="182.84375"/>
    <n v="272.0546875"/>
    <n v="177.341796875"/>
    <n v="63.353515625"/>
    <n v="132.2265625"/>
    <n v="177.611328125"/>
    <n v="116.119140625"/>
    <n v="223.0390625"/>
    <n v="209.107421875"/>
    <n v="284.47275636246712"/>
    <n v="132.60550564580225"/>
    <n v="227.00432267876428"/>
    <n v="48.16460019111063"/>
    <n v="92.860766698518432"/>
    <n v="61.860766698518439"/>
    <n v="176"/>
    <n v="123"/>
    <n v="92"/>
    <n v="156"/>
    <n v="119"/>
    <n v="32"/>
    <n v="293"/>
    <n v="155"/>
    <n v="218"/>
    <n v="220"/>
    <n v="381"/>
    <n v="228"/>
    <n v="326"/>
    <n v="40"/>
  </r>
  <r>
    <n v="1490"/>
    <x v="173"/>
    <x v="0"/>
    <n v="399.828125"/>
    <n v="325.19921875"/>
    <n v="279.4296875"/>
    <n v="568.7890625"/>
    <n v="521.9609375"/>
    <n v="509.671875"/>
    <n v="490.8125"/>
    <n v="502.421875"/>
    <n v="543.87109375"/>
    <n v="709.0390625"/>
    <n v="627.6328125"/>
    <n v="496.36328125"/>
    <n v="501.375"/>
    <n v="475.359375"/>
    <n v="223.3046875"/>
    <n v="275.88671875"/>
    <n v="306.0390625"/>
    <n v="251.05859375"/>
    <n v="272.23046875"/>
    <n v="392.73046875"/>
    <n v="303.93283122493619"/>
    <n v="121.87406665015733"/>
    <n v="233.30410187726653"/>
    <n v="276.61567055327436"/>
    <n v="67.602611758879064"/>
    <n v="132.60261175887905"/>
    <n v="339"/>
    <n v="435"/>
    <n v="415"/>
    <n v="426"/>
    <n v="470"/>
    <n v="441"/>
    <n v="283"/>
    <n v="581"/>
    <n v="395"/>
    <n v="379"/>
    <n v="632"/>
    <n v="757"/>
    <n v="756"/>
    <n v="685"/>
  </r>
  <r>
    <n v="1491"/>
    <x v="174"/>
    <x v="0"/>
    <n v="53.666015625"/>
    <n v="64.2490234375"/>
    <n v="93.80859375"/>
    <n v="70.3037109375"/>
    <n v="77.8779296875"/>
    <n v="94.826171875"/>
    <n v="70.265625"/>
    <n v="123.9677734375"/>
    <n v="54.72265625"/>
    <n v="161.1943359375"/>
    <n v="167.0458984375"/>
    <n v="188.6708984375"/>
    <n v="115.5849609375"/>
    <n v="82.302734375"/>
    <n v="31.56640625"/>
    <n v="124.75"/>
    <n v="128.482421875"/>
    <n v="20.0673828125"/>
    <n v="-22.869140625"/>
    <n v="48.578125"/>
    <n v="36.669769762607068"/>
    <n v="72.506221068940306"/>
    <n v="105.56759040125887"/>
    <n v="42.247757551752663"/>
    <n v="55.655857842048931"/>
    <n v="49.655857842048931"/>
    <n v="14.737477900108191"/>
    <n v="102.73747790010819"/>
    <n v="4.7374779001081908"/>
    <n v="72.737477900108189"/>
    <n v="227.73747790010819"/>
    <n v="73.737477900108189"/>
    <n v="55.737477900108189"/>
    <n v="38.737477900108189"/>
    <n v="67.737477900108189"/>
    <n v="113.73747790010819"/>
    <n v="242.73747790010819"/>
    <n v="87.737477900108189"/>
    <n v="15.737477900108191"/>
    <n v="15.737477900108191"/>
  </r>
  <r>
    <n v="1492"/>
    <x v="175"/>
    <x v="1"/>
    <n v="12.923828125"/>
    <n v="-22.177734375"/>
    <n v="-9.86328125E-2"/>
    <n v="-12.306640625"/>
    <n v="-26.8955078125"/>
    <n v="1.55078125"/>
    <n v="10.21875"/>
    <n v="43.16259765625"/>
    <n v="28.64404296875"/>
    <n v="67.099609375"/>
    <n v="63.74267578125"/>
    <n v="-34.59619140625"/>
    <n v="0.7509765625"/>
    <n v="-24.16455078125"/>
    <n v="-57.9423828125"/>
    <n v="-31.87841796875"/>
    <n v="-15.2099609375"/>
    <n v="-55.83154296875"/>
    <n v="-42.45458984375"/>
    <n v="-49.94921875"/>
    <n v="1.746604674560893"/>
    <n v="13.85981762807589"/>
    <n v="12.290842118501558"/>
    <n v="2.7031432123960011"/>
    <n v="4.9505238687326667"/>
    <n v="-4.9476131267333183E-2"/>
    <n v="10"/>
    <n v="11"/>
    <n v="3"/>
    <n v="12"/>
    <n v="3"/>
    <n v="2"/>
    <n v="0"/>
    <n v="7"/>
    <n v="24"/>
    <n v="0"/>
    <n v="42"/>
    <n v="3"/>
    <n v="0"/>
    <n v="54"/>
  </r>
  <r>
    <n v="1493"/>
    <x v="176"/>
    <x v="0"/>
    <n v="31.5751953125"/>
    <n v="38.7939453125"/>
    <n v="19.9619140625"/>
    <n v="43.14453125"/>
    <n v="60.337890625"/>
    <n v="85.255859375"/>
    <n v="88.447265625"/>
    <n v="95.001953125"/>
    <n v="103.3779296875"/>
    <n v="69.7431640625"/>
    <n v="94.1494140625"/>
    <n v="35.5595703125"/>
    <n v="53.251953125"/>
    <n v="89.216796875"/>
    <n v="35.119140625"/>
    <n v="121.181640625"/>
    <n v="18.50390625"/>
    <n v="16"/>
    <n v="-3.3505859375"/>
    <n v="-16.6162109375"/>
    <n v="30.612242490091159"/>
    <n v="43.732948173233879"/>
    <n v="65.64903193518316"/>
    <n v="12.434478484495274"/>
    <n v="34.905746414082543"/>
    <n v="23.905746414082547"/>
    <n v="98"/>
    <n v="24"/>
    <n v="19"/>
    <n v="1"/>
    <n v="96"/>
    <n v="98"/>
    <n v="40"/>
    <n v="40"/>
    <n v="107"/>
    <n v="69"/>
    <n v="68"/>
    <n v="91"/>
    <n v="66"/>
    <n v="12"/>
  </r>
  <r>
    <n v="1494"/>
    <x v="177"/>
    <x v="0"/>
    <n v="98.97265625"/>
    <n v="103.2734375"/>
    <n v="135.189453125"/>
    <n v="57.787109375"/>
    <n v="131.03515625"/>
    <n v="146.099609375"/>
    <n v="189.099609375"/>
    <n v="153.4296875"/>
    <n v="236.794921875"/>
    <n v="191.412109375"/>
    <n v="163.32421875"/>
    <n v="137.71484375"/>
    <n v="180.44140625"/>
    <n v="85.818359375"/>
    <n v="158.982421875"/>
    <n v="124.029296875"/>
    <n v="58.001953125"/>
    <n v="85.484375"/>
    <n v="27.466796875"/>
    <n v="76.279296875"/>
    <n v="81.356679342548304"/>
    <n v="76.592523347521848"/>
    <n v="61.938647522757591"/>
    <n v="25.137108265340387"/>
    <n v="65.856184710890062"/>
    <n v="56.856184710890062"/>
    <n v="84"/>
    <n v="51"/>
    <n v="144"/>
    <n v="80"/>
    <n v="53"/>
    <n v="116"/>
    <n v="117"/>
    <n v="259"/>
    <n v="272"/>
    <n v="122"/>
    <n v="146"/>
    <n v="163"/>
    <n v="85"/>
    <n v="26"/>
  </r>
  <r>
    <n v="1495"/>
    <x v="178"/>
    <x v="1"/>
    <n v="30.5791015625"/>
    <n v="-11.45703125"/>
    <n v="-8.9287109375"/>
    <n v="41.927734375"/>
    <n v="-18.716796875"/>
    <n v="14.4384765625"/>
    <n v="70.5087890625"/>
    <n v="171.8564453125"/>
    <n v="87.2587890625"/>
    <n v="5.240234375"/>
    <n v="122.4033203125"/>
    <n v="-26.9306640625"/>
    <n v="-5.2119140625"/>
    <n v="39.50390625"/>
    <n v="-42.2001953125"/>
    <n v="24.5263671875"/>
    <n v="18.5908203125"/>
    <n v="-5.7705078125"/>
    <n v="59.990234375"/>
    <n v="78.71484375"/>
    <n v="7.2042549991507627"/>
    <n v="18.79916009858923"/>
    <n v="4.9839863810984575"/>
    <n v="11.574691973483075"/>
    <n v="29.929115328913845"/>
    <n v="30.929115328913845"/>
    <n v="28"/>
    <n v="4"/>
    <n v="14"/>
    <n v="6"/>
    <n v="49"/>
    <n v="51"/>
    <n v="81"/>
    <n v="15"/>
    <n v="25"/>
    <n v="18"/>
    <n v="6"/>
    <n v="180"/>
    <n v="44"/>
    <n v="50"/>
  </r>
  <r>
    <n v="1496"/>
    <x v="179"/>
    <x v="0"/>
    <n v="106.306640625"/>
    <n v="113.484375"/>
    <n v="285.68359375"/>
    <n v="258.4609375"/>
    <n v="369.76171875"/>
    <n v="299.7890625"/>
    <n v="359.609375"/>
    <n v="409.99609375"/>
    <n v="233.7109375"/>
    <n v="260.41015625"/>
    <n v="350.642578125"/>
    <n v="426.640625"/>
    <n v="336.609375"/>
    <n v="310.43359375"/>
    <n v="186.404296875"/>
    <n v="44.244140625"/>
    <n v="197.740234375"/>
    <n v="251.94921875"/>
    <n v="141.94140625"/>
    <n v="228.455078125"/>
    <n v="183.79289130679999"/>
    <n v="315.4176260014184"/>
    <n v="140.0538727130579"/>
    <n v="32.766737414768421"/>
    <n v="38.794456235794733"/>
    <n v="61.794456235794733"/>
    <n v="329"/>
    <n v="207"/>
    <n v="160"/>
    <n v="86"/>
    <n v="201"/>
    <n v="428"/>
    <n v="476"/>
    <n v="391"/>
    <n v="236"/>
    <n v="292"/>
    <n v="285"/>
    <n v="203"/>
    <n v="204"/>
    <n v="25"/>
  </r>
  <r>
    <n v="1497"/>
    <x v="180"/>
    <x v="0"/>
    <n v="12.3759765625"/>
    <n v="-13.1181640625"/>
    <n v="22.0078125"/>
    <n v="55.86083984375"/>
    <n v="19.84130859375"/>
    <n v="-2.173828125"/>
    <n v="34.8076171875"/>
    <n v="-7.2548828125"/>
    <n v="48.09326171875"/>
    <n v="51.099609375"/>
    <n v="54.48193359375"/>
    <n v="48.6572265625"/>
    <n v="14.5419921875"/>
    <n v="30.40478515625"/>
    <n v="31.05029296875"/>
    <n v="2.1171875"/>
    <n v="5.23046875"/>
    <n v="1.18701171875"/>
    <n v="59.73291015625"/>
    <n v="-16.02685546875"/>
    <n v="58.161052845849959"/>
    <n v="9.9061703840753239"/>
    <n v="4.5253325312045805"/>
    <n v="7.8013019898065687"/>
    <n v="5.966883664967761"/>
    <n v="0.96688366496776146"/>
    <n v="12"/>
    <n v="2"/>
    <n v="4"/>
    <n v="3"/>
    <n v="31"/>
    <n v="9"/>
    <n v="44"/>
    <n v="-1"/>
    <n v="20"/>
    <n v="15"/>
    <n v="26"/>
    <n v="13"/>
    <n v="7"/>
    <n v="3"/>
  </r>
  <r>
    <n v="1498"/>
    <x v="181"/>
    <x v="0"/>
    <n v="54.51220703125"/>
    <n v="17.38671875"/>
    <n v="57.17578125"/>
    <n v="14.0390625"/>
    <n v="7.99169921875"/>
    <n v="52.99072265625"/>
    <n v="22.21142578125"/>
    <n v="34.94384765625"/>
    <n v="31.400390625"/>
    <n v="54.21240234375"/>
    <n v="53.603515625"/>
    <n v="25.23193359375"/>
    <n v="-13.51611328125"/>
    <n v="16.6064453125"/>
    <n v="-6.947265625"/>
    <n v="21.78369140625"/>
    <n v="23.728515625"/>
    <n v="-8.94384765625"/>
    <n v="3.83984375"/>
    <n v="0.21826171875"/>
    <n v="2.7877932945320838"/>
    <n v="6.8644242500463513"/>
    <n v="7.3141462061168365"/>
    <n v="15.712898411862861"/>
    <n v="20.952149735310478"/>
    <n v="2.9521497353104769"/>
    <n v="5"/>
    <n v="9"/>
    <n v="12"/>
    <n v="0"/>
    <n v="1"/>
    <n v="7"/>
    <n v="34"/>
    <n v="7"/>
    <n v="9"/>
    <n v="12"/>
    <n v="55"/>
    <n v="41"/>
    <n v="-2"/>
    <n v="10"/>
  </r>
  <r>
    <n v="1499"/>
    <x v="182"/>
    <x v="0"/>
    <n v="42.916015625"/>
    <n v="70.8193359375"/>
    <n v="68.103515625"/>
    <n v="114.8388671875"/>
    <n v="71.5908203125"/>
    <n v="132.7001953125"/>
    <n v="38.7998046875"/>
    <n v="85.595703125"/>
    <n v="116.5625"/>
    <n v="121.7236328125"/>
    <n v="114.1982421875"/>
    <n v="88.396484375"/>
    <n v="25.708984375"/>
    <n v="-18.5498046875"/>
    <n v="70.9306640625"/>
    <n v="35.935546875"/>
    <n v="80.2509765625"/>
    <n v="-56.8818359375"/>
    <n v="11.5234375"/>
    <n v="38.2060546875"/>
    <n v="6.4286044075131592"/>
    <n v="26.124645150121882"/>
    <n v="10.746668770566314"/>
    <n v="13.745202378939917"/>
    <n v="62.344322543964076"/>
    <n v="43.344322543964076"/>
    <n v="18.464146576968908"/>
    <n v="9.4641465769689095"/>
    <n v="19.464146576968908"/>
    <n v="14.464146576968909"/>
    <n v="21.464146576968908"/>
    <n v="45.464146576968908"/>
    <n v="15.464146576968909"/>
    <n v="73.464146576968915"/>
    <n v="39.464146576968908"/>
    <n v="12.464146576968909"/>
    <n v="57.464146576968908"/>
    <n v="111.46414657696891"/>
    <n v="37.464146576968908"/>
    <n v="62.464146576968908"/>
  </r>
  <r>
    <n v="1715"/>
    <x v="183"/>
    <x v="0"/>
    <n v="21.4375"/>
    <n v="28.81884765625"/>
    <n v="-27.62353515625"/>
    <n v="54.23046875"/>
    <n v="37.94921875"/>
    <n v="19.439453125"/>
    <n v="66.9189453125"/>
    <n v="42.1142578125"/>
    <n v="29.99169921875"/>
    <n v="11.142578125"/>
    <n v="13.73486328125"/>
    <n v="56.68115234375"/>
    <n v="24.32666015625"/>
    <n v="57.736328125"/>
    <n v="32.09326171875"/>
    <n v="11.89794921875"/>
    <n v="-3.2890625"/>
    <n v="-10.5263671875"/>
    <n v="24.103515625"/>
    <n v="40.28662109375"/>
    <n v="23.65509837712397"/>
    <n v="20.642174489994481"/>
    <n v="26.960204593542144"/>
    <n v="4.5704170263784967"/>
    <n v="-3.0443144969464151"/>
    <n v="-2.6629317264236954"/>
    <n v="26.570417026378497"/>
    <n v="2.5704170263784962"/>
    <n v="4.5704170263784967"/>
    <n v="2.5704170263784962"/>
    <n v="5.5704170263784967"/>
    <n v="34.570417026378493"/>
    <n v="8.5704170263784967"/>
    <n v="17.570417026378497"/>
    <n v="8.5704170263784967"/>
    <n v="8.5704170263784967"/>
    <n v="23.570417026378497"/>
    <n v="11.570417026378497"/>
    <n v="6.5704170263784967"/>
    <n v="6.5704170263784967"/>
  </r>
  <r>
    <n v="1730"/>
    <x v="184"/>
    <x v="1"/>
    <n v="48.27734375"/>
    <n v="8.7060546875"/>
    <n v="18.16064453125"/>
    <n v="5.31787109375"/>
    <n v="-0.7919921875"/>
    <n v="-38.9833984375"/>
    <n v="55.53515625"/>
    <n v="-22.73193359375"/>
    <n v="5.7333984375"/>
    <n v="22.66162109375"/>
    <n v="-31.025390625"/>
    <n v="40.6435546875"/>
    <n v="-13.54736328125"/>
    <n v="-13.5078125"/>
    <n v="1.005859375"/>
    <n v="-7.89111328125"/>
    <n v="43.61669921875"/>
    <n v="-11.36669921875"/>
    <n v="-50.08837890625"/>
    <n v="-25.142578125"/>
    <n v="-0.73000035583389677"/>
    <n v="59.867081806212859"/>
    <n v="0.51333309611073552"/>
    <n v="15"/>
    <n v="24.319581539337438"/>
    <n v="19.62374835426823"/>
    <n v="4"/>
    <n v="3"/>
    <n v="3"/>
    <n v="0"/>
    <n v="1"/>
    <n v="3"/>
    <n v="5"/>
    <n v="2"/>
    <n v="5"/>
    <n v="3"/>
    <n v="2"/>
    <n v="5"/>
    <n v="6"/>
    <n v="10"/>
  </r>
  <r>
    <n v="1737"/>
    <x v="185"/>
    <x v="1"/>
    <n v="6.01611328125"/>
    <n v="4.88916015625"/>
    <n v="-54.943359375"/>
    <n v="-87.615234375"/>
    <n v="-28.8310546875"/>
    <n v="-34.99072265625"/>
    <n v="-32.07666015625"/>
    <n v="-82.96728515625"/>
    <n v="25.421875"/>
    <n v="-8.30419921875"/>
    <n v="68.26806640625"/>
    <n v="-87.1669921875"/>
    <n v="-57.09326171875"/>
    <n v="-58.1376953125"/>
    <n v="-6.64892578125"/>
    <n v="-57.904296875"/>
    <n v="-14.4208984375"/>
    <n v="-17.19970703125"/>
    <n v="1.11474609375"/>
    <n v="22.9755859375"/>
    <n v="1.8517097818738211"/>
    <n v="-2.9280788527915167"/>
    <n v="9.2344731879158815"/>
    <n v="9"/>
    <n v="-3.7892965163861509"/>
    <n v="-4.310842258833576"/>
    <n v="24"/>
    <n v="5"/>
    <n v="0"/>
    <n v="7"/>
    <n v="7"/>
    <n v="26"/>
    <n v="27"/>
    <n v="9"/>
    <n v="11"/>
    <n v="17"/>
    <n v="4"/>
    <n v="26"/>
    <n v="29"/>
    <n v="26"/>
  </r>
  <r>
    <n v="1760"/>
    <x v="186"/>
    <x v="1"/>
    <n v="-13.422119140625"/>
    <n v="-5.006103515625"/>
    <n v="-29.49365234375"/>
    <n v="-12.047607421875"/>
    <n v="-15.905517578125"/>
    <n v="-28.0302734375"/>
    <n v="-5.305908203125"/>
    <n v="-3.004150390625"/>
    <n v="-17.669189453125"/>
    <n v="-17.77734375"/>
    <n v="12.579345703125"/>
    <n v="18.209716796875"/>
    <n v="-19.205078125"/>
    <n v="9.287353515625"/>
    <n v="-4.461669921875"/>
    <n v="14.58154296875"/>
    <n v="-28.79736328125"/>
    <n v="-17.19482421875"/>
    <n v="1.8751220703129547"/>
    <n v="-22.966918945312955"/>
    <n v="0.70740283556702788"/>
    <n v="0.54811023335374109"/>
    <n v="1.8247995547784999"/>
    <n v="2.0595929932014441"/>
    <n v="-1.7160323848720709"/>
    <n v="-0.5692864858577309"/>
    <n v="2.0595929932014441"/>
    <n v="5.9592993201444067E-2"/>
    <n v="1.0595929932014441"/>
    <n v="5.9592993201444067E-2"/>
    <n v="2.0595929932014441"/>
    <n v="1.0595929932014441"/>
    <n v="41.059592993201441"/>
    <n v="1.0595929932014441"/>
    <n v="5.9592993201444067E-2"/>
    <n v="5.9592993201444067E-2"/>
    <n v="1.0595929932014441"/>
    <n v="3.0595929932014441"/>
    <n v="2.0595929932014441"/>
    <n v="1.0595929932014441"/>
  </r>
  <r>
    <n v="1761"/>
    <x v="187"/>
    <x v="0"/>
    <n v="64.111328125"/>
    <n v="39.5185546875"/>
    <n v="40.21142578125"/>
    <n v="87.48876953125"/>
    <n v="72.4140625"/>
    <n v="40.89306640625"/>
    <n v="59.49853515625"/>
    <n v="58.70361328125"/>
    <n v="45.04150390625"/>
    <n v="84.2138671875"/>
    <n v="132.07666015625"/>
    <n v="196.16748046875"/>
    <n v="124.30419921875"/>
    <n v="-2.74365234375"/>
    <n v="21.7099609375"/>
    <n v="60.39599609375"/>
    <n v="35.9228515625"/>
    <n v="100.076171875"/>
    <n v="38.294921875"/>
    <n v="37.44775390625"/>
    <n v="34.903803864356121"/>
    <n v="39.295491584528342"/>
    <n v="17.269202576237412"/>
    <n v="94"/>
    <n v="15.473344482795431"/>
    <n v="1.9300928726470481"/>
    <n v="22"/>
    <n v="37"/>
    <n v="35"/>
    <n v="64"/>
    <n v="97"/>
    <n v="114"/>
    <n v="141"/>
    <n v="23"/>
    <n v="56"/>
    <n v="57"/>
    <n v="3"/>
    <n v="60"/>
    <n v="249"/>
    <n v="5"/>
  </r>
  <r>
    <n v="1762"/>
    <x v="188"/>
    <x v="1"/>
    <n v="-26.29443359375"/>
    <n v="-28.856689453125"/>
    <n v="-14.337524414062045"/>
    <n v="-2.9970703125"/>
    <n v="1.0262451171870453"/>
    <n v="-23.737670898437045"/>
    <n v="-13.971435546875"/>
    <n v="15.385009765625"/>
    <n v="17.828857421875"/>
    <n v="-4.1558837890629547"/>
    <n v="45.726318359375"/>
    <n v="9.51416015625"/>
    <n v="-13.53125"/>
    <n v="-7.1583251953120453"/>
    <n v="-18.422119140625"/>
    <n v="-27.617797851562955"/>
    <n v="24.2236328125"/>
    <n v="-11.85302734375"/>
    <n v="-24.936767578125"/>
    <n v="15.689208984375"/>
    <n v="-0.36722058143258729"/>
    <n v="-1.5759883286481871"/>
    <n v="-0.24481372095505821"/>
    <n v="5"/>
    <n v="-0.85140376472262802"/>
    <n v="-2.6983951891257161"/>
    <n v="0"/>
    <n v="-28"/>
    <n v="3"/>
    <n v="0"/>
    <n v="-3"/>
    <n v="1"/>
    <n v="0"/>
    <n v="25"/>
    <n v="1"/>
    <n v="0"/>
    <n v="0"/>
    <n v="0"/>
    <n v="0"/>
    <n v="0"/>
  </r>
  <r>
    <n v="1763"/>
    <x v="189"/>
    <x v="0"/>
    <n v="14.78173828125"/>
    <n v="-5.29736328125"/>
    <n v="6.90625"/>
    <n v="51.3330078125"/>
    <n v="-18.88916015625"/>
    <n v="0.1083984375"/>
    <n v="83.396484375"/>
    <n v="1.50927734375"/>
    <n v="71.01220703125"/>
    <n v="18.009765625"/>
    <n v="17.38037109375"/>
    <n v="25.6826171875"/>
    <n v="1.67041015625"/>
    <n v="12.10400390625"/>
    <n v="11.224609375"/>
    <n v="39.57421875"/>
    <n v="16.82080078125"/>
    <n v="-21.2470703125"/>
    <n v="4.54052734375"/>
    <n v="-22.54541015625"/>
    <n v="16.116108600505285"/>
    <n v="14.206632743835177"/>
    <n v="4.4107390670035231"/>
    <n v="18"/>
    <n v="-1.4562858057858588"/>
    <n v="-8.7997722663060607E-2"/>
    <n v="6"/>
    <n v="27"/>
    <n v="2"/>
    <n v="2"/>
    <n v="43"/>
    <n v="3"/>
    <n v="9"/>
    <n v="67"/>
    <n v="10"/>
    <n v="13"/>
    <n v="36"/>
    <n v="18"/>
    <n v="61"/>
    <n v="4"/>
  </r>
  <r>
    <n v="1764"/>
    <x v="190"/>
    <x v="0"/>
    <n v="-28.796875"/>
    <n v="-2.6806640625"/>
    <n v="-3.70947265625"/>
    <n v="-27.35400390625"/>
    <n v="25.208984375"/>
    <n v="0.93017578125"/>
    <n v="-17.6240234375"/>
    <n v="24.76611328125"/>
    <n v="25.984375"/>
    <n v="-5.7216796875"/>
    <n v="29.79736328125"/>
    <n v="-6.08203125"/>
    <n v="10.123046875"/>
    <n v="-0.396484375"/>
    <n v="25.6845703125"/>
    <n v="24.0986328125"/>
    <n v="25.2724609375"/>
    <n v="-7.302734375"/>
    <n v="-17.5673828125"/>
    <n v="-32.7763671875"/>
    <n v="6.216880760061203"/>
    <n v="5.6391132619293316"/>
    <n v="1.477920506707469"/>
    <n v="6"/>
    <n v="7.0517738319752343"/>
    <n v="-2.6219264847169339"/>
    <n v="3"/>
    <n v="1"/>
    <n v="0"/>
    <n v="4"/>
    <n v="3"/>
    <n v="2"/>
    <n v="1"/>
    <n v="-198"/>
    <n v="4"/>
    <n v="1"/>
    <n v="8"/>
    <n v="5"/>
    <n v="-27"/>
    <n v="1"/>
  </r>
  <r>
    <n v="1765"/>
    <x v="191"/>
    <x v="1"/>
    <n v="17.1240234375"/>
    <n v="7.04150390625"/>
    <n v="48.76611328125"/>
    <n v="-12.7744140625"/>
    <n v="-12.248046875"/>
    <n v="15.64599609375"/>
    <n v="31.5205078125"/>
    <n v="53.19921875"/>
    <n v="-53.3994140625"/>
    <n v="45.921875"/>
    <n v="46.06640625"/>
    <n v="13.13134765625"/>
    <n v="35.85791015625"/>
    <n v="25.5693359375"/>
    <n v="3.92041015625"/>
    <n v="-25.6298828125"/>
    <n v="27.21142578125"/>
    <n v="5.93310546875"/>
    <n v="-0.37744140625"/>
    <n v="-11.08984375"/>
    <n v="56.173326691100591"/>
    <n v="38.452193715973387"/>
    <n v="28.44888446073373"/>
    <n v="20"/>
    <n v="14.832188734298828"/>
    <n v="4.176635946340248"/>
    <n v="11"/>
    <n v="17"/>
    <n v="4"/>
    <n v="3"/>
    <n v="3"/>
    <n v="10"/>
    <n v="-1"/>
    <n v="5"/>
    <n v="50"/>
    <n v="11"/>
    <n v="19"/>
    <n v="10"/>
    <n v="10"/>
    <n v="5"/>
  </r>
  <r>
    <n v="1766"/>
    <x v="192"/>
    <x v="0"/>
    <n v="10.39111328125"/>
    <n v="-1.24658203125"/>
    <n v="-11.45947265625"/>
    <n v="-27.869140625"/>
    <n v="1.0576171875"/>
    <n v="-7.90625"/>
    <n v="19.9453125"/>
    <n v="14.89892578125"/>
    <n v="102.39892578125"/>
    <n v="61.06591796875"/>
    <n v="85.69189453125"/>
    <n v="-9.41064453125"/>
    <n v="-55.1279296875"/>
    <n v="19.05419921875"/>
    <n v="18.73681640625"/>
    <n v="39.615234375"/>
    <n v="53.03466796875"/>
    <n v="24.3173828125"/>
    <n v="10.5830078125"/>
    <n v="3.208984375"/>
    <n v="18.882795431092767"/>
    <n v="47.205330391773117"/>
    <n v="8.2551969540618444"/>
    <n v="14"/>
    <n v="19.367426965092694"/>
    <n v="15.832928868804043"/>
    <n v="8"/>
    <n v="48"/>
    <n v="4"/>
    <n v="1"/>
    <n v="1"/>
    <n v="13"/>
    <n v="4"/>
    <n v="2"/>
    <n v="57"/>
    <n v="4"/>
    <n v="52"/>
    <n v="35"/>
    <n v="6"/>
    <n v="7"/>
  </r>
  <r>
    <n v="1780"/>
    <x v="193"/>
    <x v="0"/>
    <n v="392.34375"/>
    <n v="510.96484375"/>
    <n v="284.16015625"/>
    <n v="500.7578125"/>
    <n v="671.30078125"/>
    <n v="475.12890625"/>
    <n v="453.48828125"/>
    <n v="518.4453125"/>
    <n v="414.578125"/>
    <n v="423.68359375"/>
    <n v="476.58203125"/>
    <n v="398.72265625"/>
    <n v="686.72265625"/>
    <n v="761.9375"/>
    <n v="445.88671875"/>
    <n v="337.78125"/>
    <n v="655.1171875"/>
    <n v="604.79296875"/>
    <n v="565.02734375"/>
    <n v="675.6796875"/>
    <n v="282.1307191403053"/>
    <n v="405.22766964381026"/>
    <n v="367.75381276020352"/>
    <n v="185"/>
    <n v="168.32570899903925"/>
    <n v="188.60457602391205"/>
    <n v="144"/>
    <n v="83"/>
    <n v="195"/>
    <n v="631"/>
    <n v="682"/>
    <n v="569"/>
    <n v="1252"/>
    <n v="504"/>
    <n v="779"/>
    <n v="436"/>
    <n v="1388"/>
    <n v="1161"/>
    <n v="484"/>
    <n v="1028"/>
  </r>
  <r>
    <n v="1781"/>
    <x v="194"/>
    <x v="1"/>
    <n v="-18.24609375"/>
    <n v="70.064453125"/>
    <n v="7.2412109375"/>
    <n v="64.6484375"/>
    <n v="-26.9404296875"/>
    <n v="-14.853515625"/>
    <n v="95.0703125"/>
    <n v="120.580078125"/>
    <n v="126.5009765625"/>
    <n v="51.2568359375"/>
    <n v="189.564453125"/>
    <n v="-20.732421875"/>
    <n v="-68.8388671875"/>
    <n v="-52.228515625"/>
    <n v="-11.75"/>
    <n v="-8.5419921875"/>
    <n v="29.3466796875"/>
    <n v="-48.2431640625"/>
    <n v="-17.4501953125"/>
    <n v="-28.4443359375"/>
    <n v="47.543503048924883"/>
    <n v="9.5663831684850713"/>
    <n v="66.250046834285882"/>
    <n v="7.6631344050078622"/>
    <n v="-2.3340348577167047E-2"/>
    <n v="73.859839383124083"/>
    <n v="2.6631344050078622"/>
    <n v="4.6631344050078622"/>
    <n v="40.66313440500786"/>
    <n v="17.663134405007863"/>
    <n v="60.66313440500786"/>
    <n v="20.663134405007863"/>
    <n v="15.663134405007863"/>
    <n v="33.66313440500786"/>
    <n v="15.663134405007863"/>
    <n v="45.66313440500786"/>
    <n v="13.663134405007863"/>
    <n v="52.66313440500786"/>
    <n v="18.663134405007863"/>
    <n v="11.663134405007863"/>
  </r>
  <r>
    <n v="1782"/>
    <x v="195"/>
    <x v="1"/>
    <n v="-27.58935546875"/>
    <n v="-44.76904296875"/>
    <n v="-52.23876953125"/>
    <n v="-2.86962890625"/>
    <n v="-15.3173828125"/>
    <n v="-6.55712890625"/>
    <n v="-0.78369140625"/>
    <n v="6.8046875"/>
    <n v="30.6259765625"/>
    <n v="9.97607421875"/>
    <n v="113.34912109375"/>
    <n v="-73.74169921875"/>
    <n v="-17.806640625"/>
    <n v="-82.4365234375"/>
    <n v="-54.5419921875"/>
    <n v="-38.3583984375"/>
    <n v="-15.3232421875"/>
    <n v="-95.4580078125"/>
    <n v="-109.26611328125"/>
    <n v="-35.74365234375"/>
    <n v="3.0054300252642068"/>
    <n v="0.73163719175888708"/>
    <n v="2.3369533501761377"/>
    <n v="4"/>
    <n v="-5.0142902892929584"/>
    <n v="-1.5998861331530438"/>
    <n v="3"/>
    <n v="-3"/>
    <n v="3"/>
    <n v="2"/>
    <n v="2"/>
    <n v="3"/>
    <n v="1"/>
    <n v="3"/>
    <n v="-19"/>
    <n v="10"/>
    <n v="3"/>
    <n v="4"/>
    <n v="1"/>
    <n v="2"/>
  </r>
  <r>
    <n v="1783"/>
    <x v="196"/>
    <x v="1"/>
    <n v="-81.30419921875"/>
    <n v="-23.8037109375"/>
    <n v="-70.80322265625"/>
    <n v="-59.91845703125"/>
    <n v="-48.0546875"/>
    <n v="-64.96826171875"/>
    <n v="-32.2099609375"/>
    <n v="-20.8232421875"/>
    <n v="-34.07763671875"/>
    <n v="-2.6953125"/>
    <n v="53.32958984375"/>
    <n v="-77.34619140625"/>
    <n v="-28.1181640625"/>
    <n v="-43.29833984375"/>
    <n v="-18.82666015625"/>
    <n v="25.1064453125"/>
    <n v="-0.5439453125"/>
    <n v="-45.681640625"/>
    <n v="-45.68212890625"/>
    <n v="-24.17236328125"/>
    <n v="9.6216831511876357"/>
    <n v="9.9301626729468779"/>
    <n v="14.995508009743661"/>
    <n v="11.743157726855713"/>
    <n v="10.089056741195819"/>
    <n v="12.556337814390851"/>
    <n v="-9.2568422731442865"/>
    <n v="-54.256842273144287"/>
    <n v="-30.256842273144287"/>
    <n v="-19.256842273144287"/>
    <n v="10.743157726855713"/>
    <n v="13.743157726855713"/>
    <n v="4.7431577268557135"/>
    <n v="13.743157726855713"/>
    <n v="-3.2568422731442865"/>
    <n v="10.743157726855713"/>
    <n v="46.743157726855713"/>
    <n v="-10.256842273144287"/>
    <n v="19.743157726855713"/>
    <n v="12.743157726855713"/>
  </r>
  <r>
    <n v="1784"/>
    <x v="197"/>
    <x v="1"/>
    <n v="-8.224609375"/>
    <n v="91.994140625"/>
    <n v="11.345703125"/>
    <n v="-7.63671875"/>
    <n v="18.666015625"/>
    <n v="12.609375"/>
    <n v="39.60546875"/>
    <n v="11.7734375"/>
    <n v="-6.69921875"/>
    <n v="29.8876953125"/>
    <n v="91.0244140625"/>
    <n v="5.7802734375"/>
    <n v="-1.5673828125"/>
    <n v="17.470703125"/>
    <n v="-26.412109375"/>
    <n v="3.1904296875"/>
    <n v="-6.33984375"/>
    <n v="-29.671875"/>
    <n v="-82.5224609375"/>
    <n v="-35.111328125"/>
    <n v="74.700686759420705"/>
    <n v="76.132114009180512"/>
    <n v="24.467124506280467"/>
    <n v="18"/>
    <n v="-2.5923709212539592"/>
    <n v="-1.6343237376792494"/>
    <n v="9"/>
    <n v="8"/>
    <n v="4"/>
    <n v="48"/>
    <n v="12"/>
    <n v="18"/>
    <n v="17"/>
    <n v="41"/>
    <n v="-2"/>
    <n v="19"/>
    <n v="17"/>
    <n v="7"/>
    <n v="8"/>
    <n v="-72"/>
  </r>
  <r>
    <n v="1785"/>
    <x v="198"/>
    <x v="1"/>
    <n v="-30.98095703125"/>
    <n v="-12.36669921875"/>
    <n v="-44.6337890625"/>
    <n v="-32.8359375"/>
    <n v="25.30712890625"/>
    <n v="-28.0634765625"/>
    <n v="23.02978515625"/>
    <n v="-9.18212890625"/>
    <n v="64.37939453125"/>
    <n v="40.65625"/>
    <n v="88.6923828125"/>
    <n v="9.7919921875"/>
    <n v="-41.29052734375"/>
    <n v="-62.81298828125"/>
    <n v="20.4404296875"/>
    <n v="19.03076171875"/>
    <n v="-2.99560546875"/>
    <n v="-100.26708984375"/>
    <n v="-14.89111328125"/>
    <n v="-45.2294921875"/>
    <n v="25.624374621926485"/>
    <n v="12.096274419101164"/>
    <n v="28.082916414617657"/>
    <n v="7"/>
    <n v="8.0645553855460257"/>
    <n v="-1.3622673735900079"/>
    <n v="10"/>
    <n v="7"/>
    <n v="-12"/>
    <n v="3"/>
    <n v="23"/>
    <n v="10"/>
    <n v="7"/>
    <n v="33"/>
    <n v="6"/>
    <n v="3"/>
    <n v="-91"/>
    <n v="3"/>
    <n v="-42"/>
    <n v="22"/>
  </r>
  <r>
    <n v="1814"/>
    <x v="199"/>
    <x v="0"/>
    <n v="33.995849609375"/>
    <n v="4.619873046875"/>
    <n v="6.90283203125"/>
    <n v="15.364990234375"/>
    <n v="21.075439453125"/>
    <n v="13.3740234375"/>
    <n v="63.339111328125"/>
    <n v="7.804443359375"/>
    <n v="25.36376953125"/>
    <n v="32.364501953125"/>
    <n v="46.029541015625"/>
    <n v="102.7958984375"/>
    <n v="70.675048828125"/>
    <n v="62.165283203125"/>
    <n v="89.280517578125"/>
    <n v="42.2158203125"/>
    <n v="71.205078125"/>
    <n v="-69.641357421875"/>
    <n v="15.724365234375"/>
    <n v="4.072265625"/>
    <n v="8.1921287156636016"/>
    <n v="8.485278357493371"/>
    <n v="16.201943144001355"/>
    <n v="-2.9251508827345027"/>
    <n v="31.882720401601894"/>
    <n v="9.2703480173726653"/>
    <n v="14"/>
    <n v="12"/>
    <n v="22"/>
    <n v="28"/>
    <n v="35"/>
    <n v="93"/>
    <n v="88"/>
    <n v="75"/>
    <n v="37"/>
    <n v="64"/>
    <n v="20"/>
    <n v="9"/>
    <n v="6"/>
    <n v="7"/>
  </r>
  <r>
    <n v="1860"/>
    <x v="200"/>
    <x v="1"/>
    <n v="-36.2314453125"/>
    <n v="-49.311767578125"/>
    <n v="-6.77099609375"/>
    <n v="-9.17431640625"/>
    <n v="-24.144287109375"/>
    <n v="2.961669921875"/>
    <n v="-16.43701171875"/>
    <n v="6.05126953125"/>
    <n v="35.149169921875"/>
    <n v="-7.960205078125"/>
    <n v="-0.63671875"/>
    <n v="-10.653076171875"/>
    <n v="-2.695556640625"/>
    <n v="10.05517578125"/>
    <n v="-2.636962890625"/>
    <n v="-21.585205078125"/>
    <n v="-12.550048828125"/>
    <n v="-30.201904296875"/>
    <n v="-23.825439453125"/>
    <n v="23.573486328125"/>
    <n v="-2.7155306118797169"/>
    <n v="-3.3648974684424093"/>
    <n v="19.049515358000143"/>
    <n v="-3.7419491916078451"/>
    <n v="-0.24374709335075284"/>
    <n v="5.1123573118610475"/>
    <n v="0.78267148637737627"/>
    <n v="7.7826714863773763"/>
    <n v="0.78267148637737627"/>
    <n v="2.7826714863773763"/>
    <n v="0.78267148637737627"/>
    <n v="0.78267148637737627"/>
    <n v="7.7826714863773763"/>
    <n v="7.7826714863773763"/>
    <n v="7.7826714863773763"/>
    <n v="0.78267148637737627"/>
    <n v="3.7826714863773763"/>
    <n v="2.7826714863773763"/>
    <n v="1.7826714863773763"/>
    <n v="1.7826714863773763"/>
  </r>
  <r>
    <n v="1861"/>
    <x v="201"/>
    <x v="0"/>
    <n v="-15.251953125"/>
    <n v="42.91357421875"/>
    <n v="29.4716796875"/>
    <n v="17.8974609375"/>
    <n v="46.86474609375"/>
    <n v="-11.48828125"/>
    <n v="48.46923828125"/>
    <n v="42.15185546875"/>
    <n v="47.357421875"/>
    <n v="121.13720703125"/>
    <n v="40.56640625"/>
    <n v="90.50341796875"/>
    <n v="-14.95263671875"/>
    <n v="-40.5400390625"/>
    <n v="22.7216796875"/>
    <n v="95.97705078125"/>
    <n v="78.85888671875"/>
    <n v="-7.9404296875"/>
    <n v="-35.70068359375"/>
    <n v="-11.18505859375"/>
    <n v="19.923078520331742"/>
    <n v="10.328840266623127"/>
    <n v="19.711447858703899"/>
    <n v="9.4031535386632861"/>
    <n v="-7.0085307074870862"/>
    <n v="14.865728980030541"/>
    <n v="37.51139427418137"/>
    <n v="19.511394274181367"/>
    <n v="39.51139427418137"/>
    <n v="64.51139427418137"/>
    <n v="49.51139427418137"/>
    <n v="22.511394274181367"/>
    <n v="38.51139427418137"/>
    <n v="23.511394274181367"/>
    <n v="94.51139427418137"/>
    <n v="28.511394274181367"/>
    <n v="105.51139427418137"/>
    <n v="157.51139427418136"/>
    <n v="44.51139427418137"/>
    <n v="12.511394274181367"/>
  </r>
  <r>
    <n v="1862"/>
    <x v="202"/>
    <x v="1"/>
    <n v="-24.63037109375"/>
    <n v="-44.9775390625"/>
    <n v="-12.45361328125"/>
    <n v="-25.712890625"/>
    <n v="-21.38037109375"/>
    <n v="-11.0419921875"/>
    <n v="-6.26806640625"/>
    <n v="45.60791015625"/>
    <n v="30.8125"/>
    <n v="11.43798828125"/>
    <n v="31.96728515625"/>
    <n v="19.63525390625"/>
    <n v="0.25048828125"/>
    <n v="12.509765625"/>
    <n v="-7.96728515625"/>
    <n v="-15.6083984375"/>
    <n v="13.34130859375"/>
    <n v="-59.9658203125"/>
    <n v="-64.58740234375"/>
    <n v="6.09033203125"/>
    <n v="-1.227749076785714"/>
    <n v="-2.3068215004982751"/>
    <n v="3.3670109209580956"/>
    <n v="-2.9333796820087947"/>
    <n v="8.8796878908943597"/>
    <n v="28.471437284543185"/>
    <n v="7.5853184961174396"/>
    <n v="7.5853184961174396"/>
    <n v="4.5853184961174396"/>
    <n v="5.5853184961174396"/>
    <n v="12.58531849611744"/>
    <n v="13.58531849611744"/>
    <n v="14.58531849611744"/>
    <n v="12.58531849611744"/>
    <n v="8.5853184961174396"/>
    <n v="14.58531849611744"/>
    <n v="8.5853184961174396"/>
    <n v="2.5853184961174396"/>
    <n v="9.5853184961174396"/>
    <n v="6.5853184961174396"/>
  </r>
  <r>
    <n v="1863"/>
    <x v="203"/>
    <x v="1"/>
    <n v="-16.0927734375"/>
    <n v="-17.8251953125"/>
    <n v="-52.12939453125"/>
    <n v="11.388916015625"/>
    <n v="-30.714599609375"/>
    <n v="-19.35888671875"/>
    <n v="-46.2919921875"/>
    <n v="-4.292236328125"/>
    <n v="7.093505859375"/>
    <n v="42.789306640625"/>
    <n v="11.68603515625"/>
    <n v="-31.285400390625"/>
    <n v="-69.276123046875"/>
    <n v="-15.287353515625"/>
    <n v="-51.677978515625"/>
    <n v="-28.411376953125"/>
    <n v="-79.760009765625"/>
    <n v="-54.43115234375"/>
    <n v="-74.03662109375"/>
    <n v="-6.61376953125"/>
    <n v="-2.6838936206215802"/>
    <n v="-4.5533589034914552"/>
    <n v="1.0183456483727227"/>
    <n v="-5.0582097128997692"/>
    <n v="-0.37431609227818807"/>
    <n v="0.10248744994077497"/>
    <n v="0"/>
    <n v="-1"/>
    <n v="2"/>
    <n v="1"/>
    <n v="-37"/>
    <n v="-5"/>
    <n v="2"/>
    <n v="10"/>
    <n v="1"/>
    <n v="0"/>
    <n v="0"/>
    <n v="1"/>
    <n v="-9"/>
    <n v="-35"/>
  </r>
  <r>
    <n v="1864"/>
    <x v="204"/>
    <x v="1"/>
    <n v="-21.778076171875"/>
    <n v="0.306396484375"/>
    <n v="-26.375"/>
    <n v="-11.976806640625"/>
    <n v="-51.48486328125"/>
    <n v="-37.00244140625"/>
    <n v="41.2109375"/>
    <n v="10.47021484375"/>
    <n v="-18.497314453125"/>
    <n v="16.915771484375"/>
    <n v="12.85009765625"/>
    <n v="-16.336181640625"/>
    <n v="-30.14501953125"/>
    <n v="-12.44580078125"/>
    <n v="-37.098388671875"/>
    <n v="-46.1181640625"/>
    <n v="-22.591552734375"/>
    <n v="-24.01904296875"/>
    <n v="-18.1474609375"/>
    <n v="-19.46435546875"/>
    <n v="5.7072866494677466E-2"/>
    <n v="-1.5415861103229664"/>
    <n v="0.60620141294399765"/>
    <n v="-3.8891945484751465"/>
    <n v="0.33583929438119087"/>
    <n v="-0.33586384736397235"/>
    <n v="0.28210670935101445"/>
    <n v="0.28210670935101445"/>
    <n v="1.2821067093510146"/>
    <n v="1.2821067093510146"/>
    <n v="1.2821067093510146"/>
    <n v="-4.7178932906489859"/>
    <n v="0.28210670935101445"/>
    <n v="0.28210670935101445"/>
    <n v="1.2821067093510146"/>
    <n v="-48.717893290648988"/>
    <n v="-0.71789329064898555"/>
    <n v="1.2821067093510146"/>
    <n v="1.2821067093510146"/>
    <n v="0.28210670935101445"/>
  </r>
  <r>
    <n v="1880"/>
    <x v="205"/>
    <x v="0"/>
    <n v="728.71875"/>
    <n v="691.79296875"/>
    <n v="828.43359375"/>
    <n v="855.4765625"/>
    <n v="913.046875"/>
    <n v="870.7265625"/>
    <n v="1029.7890625"/>
    <n v="836.5625"/>
    <n v="1028.4375"/>
    <n v="867.7265625"/>
    <n v="1239.4296875"/>
    <n v="1797.09375"/>
    <n v="1439.7265625"/>
    <n v="1187.7109375"/>
    <n v="468.8515625"/>
    <n v="452.953125"/>
    <n v="732.7265625"/>
    <n v="899.1171875"/>
    <n v="645.3046875"/>
    <n v="646.3125"/>
    <n v="515.22731823565914"/>
    <n v="446.04795814766766"/>
    <n v="697.8620128038807"/>
    <n v="386.23413616109201"/>
    <n v="167.0068179254329"/>
    <n v="435.33098313497658"/>
    <n v="1126"/>
    <n v="275"/>
    <n v="1033"/>
    <n v="877"/>
    <n v="2157"/>
    <n v="2094"/>
    <n v="1879"/>
    <n v="1110"/>
    <n v="703"/>
    <n v="1093"/>
    <n v="1581"/>
    <n v="862"/>
    <n v="583"/>
    <n v="809"/>
  </r>
  <r>
    <n v="1881"/>
    <x v="206"/>
    <x v="0"/>
    <n v="81.5302734375"/>
    <n v="98.8544921875"/>
    <n v="128.060546875"/>
    <n v="43.7490234375"/>
    <n v="159.44921875"/>
    <n v="46.85546875"/>
    <n v="124.4814453125"/>
    <n v="85.703125"/>
    <n v="83.033203125"/>
    <n v="60.4267578125"/>
    <n v="105.2158203125"/>
    <n v="83.728515625"/>
    <n v="47.59375"/>
    <n v="57.90234375"/>
    <n v="39.904296875"/>
    <n v="177.74609375"/>
    <n v="175.0048828125"/>
    <n v="61.3359375"/>
    <n v="125.6953125"/>
    <n v="6.0029296875"/>
    <n v="80.342927156485459"/>
    <n v="44.244014358245295"/>
    <n v="141.28023326512104"/>
    <n v="59.025290797976808"/>
    <n v="69.332337162689981"/>
    <n v="33.483353858499115"/>
    <n v="79.649973521198646"/>
    <n v="58.649973521198646"/>
    <n v="47.649973521198646"/>
    <n v="110.64997352119865"/>
    <n v="123.64997352119865"/>
    <n v="154.64997352119866"/>
    <n v="47.649973521198646"/>
    <n v="55.649973521198646"/>
    <n v="1.6499735211986473"/>
    <n v="144.64997352119866"/>
    <n v="187.64997352119866"/>
    <n v="178.64997352119866"/>
    <n v="61.649973521198646"/>
    <n v="63.649973521198646"/>
  </r>
  <r>
    <n v="1882"/>
    <x v="207"/>
    <x v="0"/>
    <n v="17.90869140625"/>
    <n v="-19.35009765625"/>
    <n v="20.36083984375"/>
    <n v="-0.71337890625"/>
    <n v="10.90673828125"/>
    <n v="-25.2470703125"/>
    <n v="-36.02392578125"/>
    <n v="52.15380859375"/>
    <n v="41.9794921875"/>
    <n v="40.31591796875"/>
    <n v="60.36669921875"/>
    <n v="-63.51123046875"/>
    <n v="78.380859375"/>
    <n v="53.20166015625"/>
    <n v="50.24755859375"/>
    <n v="69.240234375"/>
    <n v="18.1484375"/>
    <n v="16.33837890625"/>
    <n v="10.0869140625"/>
    <n v="-8.3037109375"/>
    <n v="-3.6737188975361796"/>
    <n v="5.1020792298257698"/>
    <n v="14.539011656922616"/>
    <n v="0.39125233603593301"/>
    <n v="5.986146295086078"/>
    <n v="9.6574828058875894"/>
    <n v="12.921175061513964"/>
    <n v="27.921175061513964"/>
    <n v="13.921175061513964"/>
    <n v="15.921175061513964"/>
    <n v="7.9211750615139636"/>
    <n v="3.9211750615139636"/>
    <n v="21.921175061513964"/>
    <n v="20.921175061513964"/>
    <n v="116.92117506151396"/>
    <n v="17.921175061513964"/>
    <n v="28.921175061513964"/>
    <n v="30.921175061513964"/>
    <n v="116.92117506151396"/>
    <n v="55.921175061513964"/>
  </r>
  <r>
    <n v="1883"/>
    <x v="208"/>
    <x v="1"/>
    <n v="-1.201171875"/>
    <n v="-45.8642578125"/>
    <n v="-39.138671875"/>
    <n v="-72.248046875"/>
    <n v="57.4560546875"/>
    <n v="7.1708984375"/>
    <n v="53.990234375"/>
    <n v="59.7880859375"/>
    <n v="151.2998046875"/>
    <n v="87.1875"/>
    <n v="103.966796875"/>
    <n v="-68.7314453125"/>
    <n v="-1.3154296875"/>
    <n v="8.87109375"/>
    <n v="3.775390625"/>
    <n v="76.6640625"/>
    <n v="-38.501953125"/>
    <n v="29.654296875"/>
    <n v="63.076171875"/>
    <n v="72.490234375"/>
    <n v="36.750471285465828"/>
    <n v="13.375774461053847"/>
    <n v="28.120148086187807"/>
    <n v="3.4162730791372091"/>
    <n v="17.596091455808203"/>
    <n v="17.446731649840579"/>
    <n v="-30.069710337863182"/>
    <n v="28.930289662136818"/>
    <n v="79.930289662136815"/>
    <n v="19.930289662136818"/>
    <n v="51.930289662136815"/>
    <n v="44.930289662136815"/>
    <n v="96.930289662136815"/>
    <n v="32.930289662136815"/>
    <n v="92.930289662136815"/>
    <n v="31.930289662136818"/>
    <n v="78.930289662136815"/>
    <n v="63.930289662136815"/>
    <n v="94.930289662136815"/>
    <n v="109.93028966213681"/>
  </r>
  <r>
    <n v="1884"/>
    <x v="209"/>
    <x v="0"/>
    <n v="7.7783203125"/>
    <n v="-6.27294921875"/>
    <n v="-0.232421875"/>
    <n v="8.48681640625"/>
    <n v="71.94140625"/>
    <n v="34.93408203125"/>
    <n v="9.4912109375"/>
    <n v="52.9580078125"/>
    <n v="-1.76171875"/>
    <n v="83.03955078125"/>
    <n v="75.12646484375"/>
    <n v="23.3955078125"/>
    <n v="0.755859375"/>
    <n v="0.16943359375"/>
    <n v="13.7373046875"/>
    <n v="37.14990234375"/>
    <n v="-2.4443359375"/>
    <n v="6.61669921875"/>
    <n v="11.853515625"/>
    <n v="8.54443359375"/>
    <n v="7.5929744962643815"/>
    <n v="0.48308392149987134"/>
    <n v="5.3189601694551989"/>
    <n v="24.838631329701123"/>
    <n v="4.8177192647228395"/>
    <n v="7.4263689347549899"/>
    <n v="4.5720624312860974"/>
    <n v="8.5720624312860974"/>
    <n v="10.572062431286097"/>
    <n v="17.572062431286096"/>
    <n v="68.572062431286099"/>
    <n v="30.572062431286096"/>
    <n v="22.572062431286096"/>
    <n v="8.5720624312860974"/>
    <n v="32.572062431286099"/>
    <n v="29.572062431286096"/>
    <n v="35.572062431286099"/>
    <n v="7.5720624312860974"/>
    <n v="26.572062431286096"/>
    <n v="-1.4279375687139031"/>
  </r>
  <r>
    <n v="1885"/>
    <x v="210"/>
    <x v="0"/>
    <n v="-64.46875"/>
    <n v="48.802734375"/>
    <n v="34.009765625"/>
    <n v="18.404296875"/>
    <n v="47.5634765625"/>
    <n v="83.1240234375"/>
    <n v="-12.484375"/>
    <n v="95.22265625"/>
    <n v="79.2470703125"/>
    <n v="125.150390625"/>
    <n v="94.3876953125"/>
    <n v="-87.7109375"/>
    <n v="0.1728515625"/>
    <n v="38.8046875"/>
    <n v="94.361328125"/>
    <n v="-10.2705078125"/>
    <n v="-14.1630859375"/>
    <n v="-58.96484375"/>
    <n v="-11.32421875"/>
    <n v="-4.1875"/>
    <n v="-11.55008742737887"/>
    <n v="-12.06537311749112"/>
    <n v="5.1601613176152075"/>
    <n v="-4.5258615827175817"/>
    <n v="4.0242258446612889"/>
    <n v="23.403576061819617"/>
    <n v="5"/>
    <n v="2"/>
    <n v="21"/>
    <n v="-3"/>
    <n v="95"/>
    <n v="11"/>
    <n v="100"/>
    <n v="31"/>
    <n v="60"/>
    <n v="17"/>
    <n v="11"/>
    <n v="8"/>
    <n v="33"/>
    <n v="12"/>
  </r>
  <r>
    <n v="1904"/>
    <x v="211"/>
    <x v="1"/>
    <n v="-13.627685546875"/>
    <n v="-10.564208984375"/>
    <n v="-2.352783203125"/>
    <n v="-6.306640625"/>
    <n v="-29.770751953125"/>
    <n v="19.607666015625"/>
    <n v="-7.2265625"/>
    <n v="10.6884765625"/>
    <n v="20.040771484375"/>
    <n v="-1.953125E-3"/>
    <n v="-31.832763671875"/>
    <n v="9.763427734375"/>
    <n v="4.11083984375"/>
    <n v="-16.735107421875"/>
    <n v="0.2744140625"/>
    <n v="5.661376953125"/>
    <n v="1.18408203125"/>
    <n v="-5.620361328125"/>
    <n v="-23.79736328125"/>
    <n v="15.92138671875"/>
    <n v="-2.9462040037759651"/>
    <n v="-0.19777750661138516"/>
    <n v="4.2265385649284664"/>
    <n v="10.402085396111865"/>
    <n v="-9.1364576337379511"/>
    <n v="-8.0746285822452912E-2"/>
    <n v="1.5877898891635258"/>
    <n v="0.58778988916352581"/>
    <n v="1.5877898891635258"/>
    <n v="0.58778988916352581"/>
    <n v="6.5877898891635258"/>
    <n v="3.5877898891635258"/>
    <n v="1.5877898891635258"/>
    <n v="3.5877898891635258"/>
    <n v="3.5877898891635258"/>
    <n v="0.58778988916352581"/>
    <n v="4.5877898891635258"/>
    <n v="2.5877898891635258"/>
    <n v="1.5877898891635258"/>
    <n v="0.58778988916352581"/>
  </r>
  <r>
    <n v="1907"/>
    <x v="212"/>
    <x v="1"/>
    <n v="-47.962890625"/>
    <n v="33.01904296875"/>
    <n v="-6.3798828125"/>
    <n v="20.66845703125"/>
    <n v="39.23974609375"/>
    <n v="-4.60302734375"/>
    <n v="17.06884765625"/>
    <n v="7.03271484375"/>
    <n v="79.89794921875"/>
    <n v="8.1123046875"/>
    <n v="3.57666015625"/>
    <n v="-2.3896484375"/>
    <n v="13.86279296875"/>
    <n v="2.54150390625"/>
    <n v="3.2314453125"/>
    <n v="2.55126953125"/>
    <n v="-29.40771484375"/>
    <n v="-30.0478515625"/>
    <n v="-13.9482421875"/>
    <n v="-54.78759765625"/>
    <n v="2.2854692516251012"/>
    <n v="27.845729736450927"/>
    <n v="-2.3189194191544802"/>
    <n v="4.1054356004753565"/>
    <n v="1.0159251000702962"/>
    <n v="3.1286330828708193"/>
    <n v="1.4811288764771013"/>
    <n v="0.4811288764771014"/>
    <n v="0.4811288764771014"/>
    <n v="0.4811288764771014"/>
    <n v="0.4811288764771014"/>
    <n v="0.4811288764771014"/>
    <n v="0.4811288764771014"/>
    <n v="38.481128876477101"/>
    <n v="30.481128876477101"/>
    <n v="61.481128876477101"/>
    <n v="3.4811288764771016"/>
    <n v="2.4811288764771016"/>
    <n v="9.4811288764771007"/>
    <n v="11.481128876477101"/>
  </r>
  <r>
    <n v="1960"/>
    <x v="213"/>
    <x v="0"/>
    <n v="-30.092041015625"/>
    <n v="12.24853515625"/>
    <n v="1.591552734375"/>
    <n v="19.387939453125"/>
    <n v="2.465087890625"/>
    <n v="3.77490234375"/>
    <n v="15.504638671875"/>
    <n v="64.677490234375"/>
    <n v="48.915771484375"/>
    <n v="48.556640625"/>
    <n v="40.963623046875"/>
    <n v="60.33447265625"/>
    <n v="-0.52783203125"/>
    <n v="3.513671875"/>
    <n v="34.11474609375"/>
    <n v="41.205078125"/>
    <n v="-13.83251953125"/>
    <n v="-39.93359375"/>
    <n v="48.89013671875"/>
    <n v="-55.14306640625"/>
    <n v="-2.9650383907235165"/>
    <n v="-0.48616383473174252"/>
    <n v="-0.4243064782165058"/>
    <n v="0.75060939390912507"/>
    <n v="2.8729920822620887"/>
    <n v="1.9637800800186784"/>
    <n v="9.0532360530977591"/>
    <n v="2.0532360530977583"/>
    <n v="-12.946763946902241"/>
    <n v="5.0532360530977583"/>
    <n v="27.053236053097759"/>
    <n v="28.053236053097759"/>
    <n v="47.053236053097756"/>
    <n v="39.053236053097756"/>
    <n v="22.053236053097759"/>
    <n v="26.053236053097759"/>
    <n v="37.053236053097756"/>
    <n v="13.053236053097759"/>
    <n v="4.0532360530977583"/>
    <n v="4.0532360530977583"/>
  </r>
  <r>
    <n v="1961"/>
    <x v="214"/>
    <x v="0"/>
    <n v="52.22021484375"/>
    <n v="27.8818359375"/>
    <n v="19.873046875"/>
    <n v="61.259765625"/>
    <n v="50.52978515625"/>
    <n v="71.0908203125"/>
    <n v="102.4677734375"/>
    <n v="81.76318359375"/>
    <n v="67.482421875"/>
    <n v="24.92529296875"/>
    <n v="113.59765625"/>
    <n v="73.44091796875"/>
    <n v="66.68994140625"/>
    <n v="72.14306640625"/>
    <n v="45.599609375"/>
    <n v="84.9521484375"/>
    <n v="20.49609375"/>
    <n v="-3.49609375"/>
    <n v="15.4912109375"/>
    <n v="15.6142578125"/>
    <n v="53.288779717802868"/>
    <n v="27.9952045947269"/>
    <n v="33.171561546181998"/>
    <n v="44.231011910736129"/>
    <n v="27.525023252419928"/>
    <n v="25.701504837762982"/>
    <n v="25.81928386187964"/>
    <n v="23.81928386187964"/>
    <n v="21.81928386187964"/>
    <n v="21.81928386187964"/>
    <n v="67.81928386187964"/>
    <n v="108.81928386187964"/>
    <n v="45.81928386187964"/>
    <n v="56.81928386187964"/>
    <n v="54.81928386187964"/>
    <n v="101.81928386187964"/>
    <n v="38.81928386187964"/>
    <n v="144.81928386187963"/>
    <n v="22.81928386187964"/>
    <n v="18.81928386187964"/>
  </r>
  <r>
    <n v="1962"/>
    <x v="215"/>
    <x v="1"/>
    <n v="2.240966796875"/>
    <n v="-14.21875"/>
    <n v="7.381103515625"/>
    <n v="0.478271484375"/>
    <n v="7.436279296875"/>
    <n v="-2.58642578125"/>
    <n v="-10.263916015625"/>
    <n v="5.897705078125"/>
    <n v="57.448974609375"/>
    <n v="25.592041015625"/>
    <n v="7.564697265625"/>
    <n v="3.207763671875"/>
    <n v="-15.478271484375"/>
    <n v="-31.22412109375"/>
    <n v="0.299560546875"/>
    <n v="3.828857421875"/>
    <n v="-22.4970703125"/>
    <n v="-42.390380859375"/>
    <n v="-16.591552734375"/>
    <n v="-34.472412109375"/>
    <n v="-3.5630805788991577"/>
    <n v="-1.0756686015825254"/>
    <n v="1.1938599707362871"/>
    <n v="3.2232346202034785"/>
    <n v="1.5398903814049492"/>
    <n v="1.610581164728935"/>
    <n v="2.4588705646167646"/>
    <n v="2.4588705646167646"/>
    <n v="1.4588705646167646"/>
    <n v="1.4588705646167646"/>
    <n v="1.4588705646167646"/>
    <n v="2.4588705646167646"/>
    <n v="5.458870564616765"/>
    <n v="1.4588705646167646"/>
    <n v="16.458870564616763"/>
    <n v="1.4588705646167646"/>
    <n v="3.4588705646167646"/>
    <n v="1.4588705646167646"/>
    <n v="2.4588705646167646"/>
    <n v="1.4588705646167646"/>
  </r>
  <r>
    <n v="1980"/>
    <x v="216"/>
    <x v="0"/>
    <n v="450.5859375"/>
    <n v="415.2578125"/>
    <n v="569.01953125"/>
    <n v="718.15625"/>
    <n v="809.3984375"/>
    <n v="973.1171875"/>
    <n v="1107.1328125"/>
    <n v="1013.84375"/>
    <n v="892.984375"/>
    <n v="850.6953125"/>
    <n v="1024.6640625"/>
    <n v="1142.375"/>
    <n v="834.703125"/>
    <n v="934.5703125"/>
    <n v="685.4921875"/>
    <n v="759.21875"/>
    <n v="926.0625"/>
    <n v="745.03125"/>
    <n v="742.140625"/>
    <n v="454.625"/>
    <n v="206.93433352028421"/>
    <n v="366.43003365114976"/>
    <n v="359.77890727238736"/>
    <n v="266.62866891007667"/>
    <n v="202.05180874929894"/>
    <n v="153.66320807627594"/>
    <n v="963"/>
    <n v="624"/>
    <n v="509"/>
    <n v="530"/>
    <n v="715"/>
    <n v="900"/>
    <n v="1128"/>
    <n v="1116"/>
    <n v="1095"/>
    <n v="1008"/>
    <n v="1295"/>
    <n v="1816"/>
    <n v="683"/>
    <n v="489"/>
  </r>
  <r>
    <n v="1981"/>
    <x v="217"/>
    <x v="0"/>
    <n v="18.544921875"/>
    <n v="67.36328125"/>
    <n v="30.6357421875"/>
    <n v="125.232421875"/>
    <n v="40.4169921875"/>
    <n v="59.208984375"/>
    <n v="77.3974609375"/>
    <n v="113.9775390625"/>
    <n v="114.47265625"/>
    <n v="100.359375"/>
    <n v="101.4306640625"/>
    <n v="114.4462890625"/>
    <n v="54.9560546875"/>
    <n v="92.470703125"/>
    <n v="5.6787109375"/>
    <n v="91.6455078125"/>
    <n v="1.509765625"/>
    <n v="-17.935546875"/>
    <n v="6.6689453125"/>
    <n v="-85.1484375"/>
    <n v="15.303623730292269"/>
    <n v="19.56893811927463"/>
    <n v="6.99985199725805"/>
    <n v="67.171262541284975"/>
    <n v="16.767923911011405"/>
    <n v="1.0165451486259109"/>
    <n v="13"/>
    <n v="32"/>
    <n v="91"/>
    <n v="22"/>
    <n v="66"/>
    <n v="32"/>
    <n v="64"/>
    <n v="111"/>
    <n v="94"/>
    <n v="17"/>
    <n v="36"/>
    <n v="18"/>
    <n v="30"/>
    <n v="5"/>
  </r>
  <r>
    <n v="1982"/>
    <x v="218"/>
    <x v="0"/>
    <n v="-6.35009765625"/>
    <n v="-11.51416015625"/>
    <n v="24.77978515625"/>
    <n v="37.21142578125"/>
    <n v="113.0556640625"/>
    <n v="36.22705078125"/>
    <n v="38.77587890625"/>
    <n v="78.58349609375"/>
    <n v="143.94140625"/>
    <n v="58.5546875"/>
    <n v="28.7099609375"/>
    <n v="-13.5009765625"/>
    <n v="24.21728515625"/>
    <n v="-44.189453125"/>
    <n v="-71.65576171875"/>
    <n v="5.15478515625"/>
    <n v="4.28515625"/>
    <n v="-44.45703125"/>
    <n v="-33.935546875"/>
    <n v="-33.93798828125"/>
    <n v="-15.091294322926409"/>
    <n v="-4.0996447934193316"/>
    <n v="-8.773571384059327"/>
    <n v="2.4600236804387112"/>
    <n v="-1.105907646289026"/>
    <n v="2.0560852495793602"/>
    <n v="15"/>
    <n v="6"/>
    <n v="-8"/>
    <n v="9"/>
    <n v="3"/>
    <n v="2"/>
    <n v="10"/>
    <n v="6"/>
    <n v="6"/>
    <n v="2"/>
    <n v="4"/>
    <n v="1"/>
    <n v="50"/>
    <n v="0"/>
  </r>
  <r>
    <n v="1983"/>
    <x v="219"/>
    <x v="0"/>
    <n v="34.689453125"/>
    <n v="51.2412109375"/>
    <n v="58.3388671875"/>
    <n v="60.119140625"/>
    <n v="62.2744140625"/>
    <n v="2.4658203125"/>
    <n v="46.525390625"/>
    <n v="175.107421875"/>
    <n v="88.2060546875"/>
    <n v="94.8486328125"/>
    <n v="172.2490234375"/>
    <n v="61.3740234375"/>
    <n v="58.802734375"/>
    <n v="-57.3125"/>
    <n v="-63.6435546875"/>
    <n v="69.314453125"/>
    <n v="33.3818359375"/>
    <n v="-15.2060546875"/>
    <n v="-30.8515625"/>
    <n v="-7.6171875E-2"/>
    <n v="-5.0098460771483815"/>
    <n v="25.894372779958871"/>
    <n v="26.772543154483699"/>
    <n v="13.992958185330592"/>
    <n v="4.0725369227893058"/>
    <n v="4.374649467190129"/>
    <n v="16"/>
    <n v="9"/>
    <n v="-1"/>
    <n v="15"/>
    <n v="124"/>
    <n v="7"/>
    <n v="73"/>
    <n v="2"/>
    <n v="-16"/>
    <n v="27"/>
    <n v="43"/>
    <n v="27"/>
    <n v="26"/>
    <n v="14"/>
  </r>
  <r>
    <n v="1984"/>
    <x v="220"/>
    <x v="0"/>
    <n v="34.146484375"/>
    <n v="11.20263671875"/>
    <n v="-29.9794921875"/>
    <n v="32.40625"/>
    <n v="23.07177734375"/>
    <n v="25.9072265625"/>
    <n v="76.51123046875"/>
    <n v="97.37353515625"/>
    <n v="101.580078125"/>
    <n v="104.095703125"/>
    <n v="33.17724609375"/>
    <n v="24.9755859375"/>
    <n v="94.3681640625"/>
    <n v="10.771484375"/>
    <n v="10.62158203125"/>
    <n v="28.66650390625"/>
    <n v="33.3203125"/>
    <n v="-17.02734375"/>
    <n v="47.3603515625"/>
    <n v="-23.07666015625"/>
    <n v="-7.1664818101700387"/>
    <n v="30.195236891144848"/>
    <n v="-3.5562041881846294"/>
    <n v="7.1049707977940635"/>
    <n v="5.4665259171310119"/>
    <n v="1.636020215130638"/>
    <n v="5.6699517911261506"/>
    <n v="20.669951791126152"/>
    <n v="6.6699517911261506"/>
    <n v="4.6699517911261506"/>
    <n v="22.669951791126152"/>
    <n v="58.669951791126152"/>
    <n v="60.669951791126152"/>
    <n v="17.669951791126152"/>
    <n v="134.66995179112615"/>
    <n v="21.669951791126152"/>
    <n v="91.669951791126152"/>
    <n v="5.6699517911261506"/>
    <n v="18.669951791126152"/>
    <n v="12.669951791126151"/>
  </r>
  <r>
    <n v="2021"/>
    <x v="221"/>
    <x v="1"/>
    <n v="-23.499755859375"/>
    <n v="-10.032470703125"/>
    <n v="1.534912109375"/>
    <n v="-21.77197265625"/>
    <n v="-10.752197265625"/>
    <n v="18.069091796875"/>
    <n v="-8.040771484375"/>
    <n v="0.362548828125"/>
    <n v="-16.67578125"/>
    <n v="6.21484375"/>
    <n v="73.180419921875"/>
    <n v="-3.378173828125"/>
    <n v="-8.71337890625"/>
    <n v="25.6435546875"/>
    <n v="-6.9404296875"/>
    <n v="4.685791015625"/>
    <n v="0.7109375"/>
    <n v="3.59765625"/>
    <n v="5.99072265625"/>
    <n v="-7.153564453125"/>
    <n v="4.8191075370332062"/>
    <n v="2.9604953291691931"/>
    <n v="5.8217799123282665"/>
    <n v="6.4820763545957449"/>
    <n v="6.4820763545957449"/>
    <n v="7.9929678788420571"/>
    <n v="9.482076354595744"/>
    <n v="0.48207635459574494"/>
    <n v="6.4820763545957449"/>
    <n v="-4.5179236454042551"/>
    <n v="9.482076354595744"/>
    <n v="6.4820763545957449"/>
    <n v="7.4820763545957449"/>
    <n v="6.4820763545957449"/>
    <n v="7.4820763545957449"/>
    <n v="6.4820763545957449"/>
    <n v="6.4820763545957449"/>
    <n v="8.482076354595744"/>
    <n v="9.482076354595744"/>
    <n v="15.482076354595744"/>
  </r>
  <r>
    <n v="2023"/>
    <x v="222"/>
    <x v="1"/>
    <n v="-0.8212890625"/>
    <n v="-35.62744140625"/>
    <n v="-9.22998046875"/>
    <n v="22.3642578125"/>
    <n v="-14.4228515625"/>
    <n v="-18.82080078125"/>
    <n v="-18.78369140625"/>
    <n v="-33.197265625"/>
    <n v="-1.765625"/>
    <n v="29.31005859375"/>
    <n v="38.03857421875"/>
    <n v="-1.42822265625"/>
    <n v="12.3017578125"/>
    <n v="14.03076171875"/>
    <n v="56.64794921875"/>
    <n v="46.06787109375"/>
    <n v="73.02099609375"/>
    <n v="3.25048828125"/>
    <n v="-1.77685546875"/>
    <n v="7.27294921875"/>
    <n v="23.531339314544333"/>
    <n v="6.337219957899193"/>
    <n v="20.254482651681847"/>
    <n v="16.389235581016301"/>
    <n v="9.3892355810163028"/>
    <n v="12.548677855583371"/>
    <n v="13.389235581016303"/>
    <n v="8.3892355810163028"/>
    <n v="9.3892355810163028"/>
    <n v="7.3892355810163028"/>
    <n v="7.3892355810163028"/>
    <n v="24.389235581016301"/>
    <n v="20.389235581016301"/>
    <n v="68.389235581016308"/>
    <n v="7.3892355810163028"/>
    <n v="41.389235581016301"/>
    <n v="78.389235581016308"/>
    <n v="55.389235581016301"/>
    <n v="8.3892355810163028"/>
    <n v="64.389235581016308"/>
  </r>
  <r>
    <n v="2026"/>
    <x v="223"/>
    <x v="0"/>
    <n v="6.46240234375"/>
    <n v="26.99462890625"/>
    <n v="18.61767578125"/>
    <n v="6.6416015625"/>
    <n v="39.4375"/>
    <n v="0.18115234375"/>
    <n v="13.5458984375"/>
    <n v="19.53271484375"/>
    <n v="32.71142578125"/>
    <n v="22.50244140625"/>
    <n v="46.0390625"/>
    <n v="13.01708984375"/>
    <n v="38.92041015625"/>
    <n v="52.17822265625"/>
    <n v="40.8251953125"/>
    <n v="60.28466796875"/>
    <n v="13.271484375"/>
    <n v="-19.4970703125"/>
    <n v="14.8427734375"/>
    <n v="-26.5380859375"/>
    <n v="-1.0953407101287991"/>
    <n v="24.562807907962544"/>
    <n v="8.1680264827429774"/>
    <n v="3"/>
    <n v="11"/>
    <n v="8.3837233205503541"/>
    <n v="11"/>
    <n v="4"/>
    <n v="34"/>
    <n v="12"/>
    <n v="0"/>
    <n v="0"/>
    <n v="0"/>
    <n v="0"/>
    <n v="0"/>
    <n v="0"/>
    <n v="0"/>
    <n v="61"/>
    <n v="1"/>
    <n v="5"/>
  </r>
  <r>
    <n v="2029"/>
    <x v="224"/>
    <x v="0"/>
    <n v="36.544921875"/>
    <n v="26.40234375"/>
    <n v="29.1796875"/>
    <n v="26.80224609375"/>
    <n v="36.05908203125"/>
    <n v="10.517578125"/>
    <n v="33.61767578125"/>
    <n v="23.484375"/>
    <n v="74.0693359375"/>
    <n v="61.224609375"/>
    <n v="83.5517578125"/>
    <n v="78.2197265625"/>
    <n v="91.7626953125"/>
    <n v="23.6943359375"/>
    <n v="31.90625"/>
    <n v="157.74951171875"/>
    <n v="70.318359375"/>
    <n v="-22.44189453125"/>
    <n v="41.3369140625"/>
    <n v="32.791015625"/>
    <n v="33.341468601362415"/>
    <n v="29.252521744061585"/>
    <n v="23.547347827011546"/>
    <n v="23"/>
    <n v="38"/>
    <n v="9.9239613533418876"/>
    <n v="10"/>
    <n v="8"/>
    <n v="25"/>
    <n v="11"/>
    <n v="10"/>
    <n v="20"/>
    <n v="13"/>
    <n v="33"/>
    <n v="69"/>
    <n v="20"/>
    <n v="51"/>
    <n v="29"/>
    <n v="17"/>
    <n v="22"/>
  </r>
  <r>
    <n v="2031"/>
    <x v="225"/>
    <x v="0"/>
    <n v="-1.06494140625"/>
    <n v="36.02783203125"/>
    <n v="21.23828125"/>
    <n v="3.90380859375"/>
    <n v="24.3623046875"/>
    <n v="53.21337890625"/>
    <n v="20.572265625"/>
    <n v="24.54931640625"/>
    <n v="14.185546875"/>
    <n v="39.14208984375"/>
    <n v="33.80908203125"/>
    <n v="7.6279296875"/>
    <n v="48.65234375"/>
    <n v="46.3291015625"/>
    <n v="54.13720703125"/>
    <n v="48.84765625"/>
    <n v="-19.6201171875"/>
    <n v="24.45947265625"/>
    <n v="3.59228515625"/>
    <n v="3.77734375"/>
    <n v="23.456398471739035"/>
    <n v="20.462685996637493"/>
    <n v="11.07142757014908"/>
    <n v="3.1349833178825222"/>
    <n v="21.134983317882522"/>
    <n v="1.3471642454873791"/>
    <n v="1.1349833178825219"/>
    <n v="6.1349833178825222"/>
    <n v="13.134983317882522"/>
    <n v="1.1349833178825219"/>
    <n v="5.1349833178825222"/>
    <n v="13.134983317882522"/>
    <n v="23.134983317882522"/>
    <n v="45.134983317882522"/>
    <n v="5.1349833178825222"/>
    <n v="2.1349833178825222"/>
    <n v="28.134983317882522"/>
    <n v="68.134983317882515"/>
    <n v="18.134983317882522"/>
    <n v="2.1349833178825222"/>
  </r>
  <r>
    <n v="2034"/>
    <x v="226"/>
    <x v="0"/>
    <n v="8.98388671875"/>
    <n v="16.51416015625"/>
    <n v="0.767333984375"/>
    <n v="-1.783203125"/>
    <n v="38.626708984375"/>
    <n v="-8.627685546875"/>
    <n v="40.99560546875"/>
    <n v="28.813720703125"/>
    <n v="-5.550048828125"/>
    <n v="-29.939697265625"/>
    <n v="68.6298828125"/>
    <n v="-9.104248046875"/>
    <n v="57.842041015625"/>
    <n v="9.845947265625"/>
    <n v="-12.580078125"/>
    <n v="42.8564453125"/>
    <n v="14.53466796875"/>
    <n v="-3.7802734375"/>
    <n v="-35.763671875"/>
    <n v="25.810546875"/>
    <n v="3.6970020502272911"/>
    <n v="1.7478835087629432"/>
    <n v="8.7485002107541092"/>
    <n v="5.4409502189059182"/>
    <n v="6.4409502189059182"/>
    <n v="17.928024286941614"/>
    <n v="4.4409502189059182"/>
    <n v="-31.559049781094082"/>
    <n v="6.4409502189059182"/>
    <n v="18.440950218905918"/>
    <n v="4.4409502189059182"/>
    <n v="3.4409502189059182"/>
    <n v="4.4409502189059182"/>
    <n v="4.4409502189059182"/>
    <n v="7.4409502189059182"/>
    <n v="20.440950218905918"/>
    <n v="9.4409502189059182"/>
    <n v="8.4409502189059182"/>
    <n v="6.4409502189059182"/>
    <n v="12.440950218905918"/>
  </r>
  <r>
    <n v="2039"/>
    <x v="227"/>
    <x v="1"/>
    <n v="-17.002197265625"/>
    <n v="-11.202392578125"/>
    <n v="-35.294921875"/>
    <n v="-0.249267578125"/>
    <n v="-42.354736328125"/>
    <n v="-7.98974609375"/>
    <n v="3.584228515625"/>
    <n v="15.34521484375"/>
    <n v="-13.338623046875"/>
    <n v="-0.37939453125"/>
    <n v="14.0986328125"/>
    <n v="21.20361328125"/>
    <n v="15.415771484375"/>
    <n v="-20.489013671875"/>
    <n v="21.45654296875"/>
    <n v="6.73291015625"/>
    <n v="-11.38134765625"/>
    <n v="-1.534912109375"/>
    <n v="-6.760498046875"/>
    <n v="-14.27978515625"/>
    <n v="0.94813827520992411"/>
    <n v="1.0765965911172912"/>
    <n v="28.957785762680949"/>
    <n v="3.6226755715033319"/>
    <n v="5.6226755715033319"/>
    <n v="0.1301646020052708"/>
    <n v="3.6226755715033319"/>
    <n v="4.6226755715033319"/>
    <n v="1.6226755715033321"/>
    <n v="0.62267557150333208"/>
    <n v="6.6226755715033319"/>
    <n v="4.6226755715033319"/>
    <n v="3.6226755715033319"/>
    <n v="1.6226755715033321"/>
    <n v="2.6226755715033319"/>
    <n v="0.62267557150333208"/>
    <n v="33.622675571503329"/>
    <n v="97.622675571503336"/>
    <n v="76.622675571503336"/>
    <n v="27.622675571503333"/>
  </r>
  <r>
    <n v="2061"/>
    <x v="228"/>
    <x v="0"/>
    <n v="-22.08349609375"/>
    <n v="5.33203125"/>
    <n v="37.00537109375"/>
    <n v="33.0771484375"/>
    <n v="12.15771484375"/>
    <n v="9.0693359375"/>
    <n v="32.37939453125"/>
    <n v="5.4609375"/>
    <n v="28.68212890625"/>
    <n v="58.224609375"/>
    <n v="42.03759765625"/>
    <n v="1.701171875"/>
    <n v="-10.6796875"/>
    <n v="14.9560546875"/>
    <n v="-11.44287109375"/>
    <n v="47.60888671875"/>
    <n v="23.345703125"/>
    <n v="18.7705078125"/>
    <n v="-5.38330078125"/>
    <n v="13.43603515625"/>
    <n v="2.9646537194319387"/>
    <n v="0.11370421102139971"/>
    <n v="4.502665954232361"/>
    <n v="7.5155032795887369"/>
    <n v="5.5155032795887369"/>
    <n v="6.7652534089543845"/>
    <n v="55.515503279588735"/>
    <n v="17.515503279588735"/>
    <n v="12.515503279588737"/>
    <n v="10.515503279588737"/>
    <n v="14.515503279588737"/>
    <n v="15.515503279588737"/>
    <n v="9.5155032795887369"/>
    <n v="15.515503279588737"/>
    <n v="17.515503279588735"/>
    <n v="21.515503279588735"/>
    <n v="13.515503279588737"/>
    <n v="16.515503279588735"/>
    <n v="27.515503279588735"/>
    <n v="24.515503279588735"/>
  </r>
  <r>
    <n v="2062"/>
    <x v="229"/>
    <x v="0"/>
    <n v="0.2451171875"/>
    <n v="43.134765625"/>
    <n v="41.3544921875"/>
    <n v="42.0087890625"/>
    <n v="67.1201171875"/>
    <n v="25.2431640625"/>
    <n v="55.970703125"/>
    <n v="17.318359375"/>
    <n v="45.8154296875"/>
    <n v="82.9384765625"/>
    <n v="82.607421875"/>
    <n v="78.8720703125"/>
    <n v="28.89453125"/>
    <n v="47.189453125"/>
    <n v="48.1337890625"/>
    <n v="84.3720703125"/>
    <n v="32.0537109375"/>
    <n v="-31.6533203125"/>
    <n v="45.8017578125"/>
    <n v="-14.8564453125"/>
    <n v="40.073756140437929"/>
    <n v="37.567954179750913"/>
    <n v="47.043991408703292"/>
    <n v="30"/>
    <n v="24"/>
    <n v="8.551104747187626"/>
    <n v="58"/>
    <n v="14"/>
    <n v="3"/>
    <n v="18"/>
    <n v="42"/>
    <n v="94"/>
    <n v="42"/>
    <n v="67"/>
    <n v="22"/>
    <n v="47"/>
    <n v="64"/>
    <n v="32"/>
    <n v="41"/>
    <n v="10"/>
  </r>
  <r>
    <n v="2080"/>
    <x v="230"/>
    <x v="0"/>
    <n v="87.99609375"/>
    <n v="87.33984375"/>
    <n v="100.0859375"/>
    <n v="303.39453125"/>
    <n v="305.943359375"/>
    <n v="211.5859375"/>
    <n v="258.4609375"/>
    <n v="302.447265625"/>
    <n v="89.248046875"/>
    <n v="106.37109375"/>
    <n v="291.048828125"/>
    <n v="284.505859375"/>
    <n v="279.97265625"/>
    <n v="216.44140625"/>
    <n v="75.5390625"/>
    <n v="156.7578125"/>
    <n v="61.0703125"/>
    <n v="147.37109375"/>
    <n v="108.439453125"/>
    <n v="141.751953125"/>
    <n v="47.304931713207054"/>
    <n v="179.35684100839467"/>
    <n v="169.36903327764534"/>
    <n v="79.679539185933947"/>
    <n v="54.679539185933947"/>
    <n v="33.745831105720157"/>
    <n v="207.67953918593395"/>
    <n v="118.67953918593395"/>
    <n v="52.679539185933947"/>
    <n v="172.67953918593395"/>
    <n v="138.67953918593395"/>
    <n v="257.67953918593395"/>
    <n v="182.67953918593395"/>
    <n v="179.67953918593395"/>
    <n v="273.67953918593395"/>
    <n v="107.67953918593395"/>
    <n v="213.67953918593395"/>
    <n v="456.67953918593395"/>
    <n v="39.679539185933947"/>
    <n v="166.67953918593395"/>
  </r>
  <r>
    <n v="2081"/>
    <x v="231"/>
    <x v="0"/>
    <n v="206.8828125"/>
    <n v="137.029296875"/>
    <n v="179.224609375"/>
    <n v="242.44140625"/>
    <n v="434.060546875"/>
    <n v="64.552734375"/>
    <n v="153.310546875"/>
    <n v="210.43359375"/>
    <n v="333.861328125"/>
    <n v="83.357421875"/>
    <n v="322.724609375"/>
    <n v="108.517578125"/>
    <n v="79.787109375"/>
    <n v="183.056640625"/>
    <n v="-29.716796875"/>
    <n v="60.87890625"/>
    <n v="59.865234375"/>
    <n v="-23.30859375"/>
    <n v="-5.416015625"/>
    <n v="92.11328125"/>
    <n v="26.116762243661078"/>
    <n v="57.835496515988183"/>
    <n v="111.28165559674778"/>
    <n v="92"/>
    <n v="23"/>
    <n v="21.504930071665022"/>
    <n v="18"/>
    <n v="199"/>
    <n v="128"/>
    <n v="41"/>
    <n v="70"/>
    <n v="153"/>
    <n v="166"/>
    <n v="211"/>
    <n v="64"/>
    <n v="142"/>
    <n v="172"/>
    <n v="209"/>
    <n v="34"/>
    <n v="204"/>
  </r>
  <r>
    <n v="2082"/>
    <x v="232"/>
    <x v="0"/>
    <n v="32.85888671875"/>
    <n v="50.7958984375"/>
    <n v="7.48486328125"/>
    <n v="25.03173828125"/>
    <n v="23.39111328125"/>
    <n v="12.767578125"/>
    <n v="53.7431640625"/>
    <n v="17.5078125"/>
    <n v="34.5830078125"/>
    <n v="56.5732421875"/>
    <n v="52.3505859375"/>
    <n v="34.82177734375"/>
    <n v="-11.2275390625"/>
    <n v="12.533203125"/>
    <n v="36.5673828125"/>
    <n v="36.7607421875"/>
    <n v="27.83154296875"/>
    <n v="1.02001953125"/>
    <n v="3.2373046875"/>
    <n v="8.71923828125"/>
    <n v="16.986972585043695"/>
    <n v="1.1634982136189715"/>
    <n v="15.51016270647019"/>
    <n v="7.5132391278973945"/>
    <n v="8.5132391278973945"/>
    <n v="7.7702195564698364"/>
    <n v="5.5132391278973945"/>
    <n v="4.5132391278973945"/>
    <n v="7.5132391278973945"/>
    <n v="34.513239127897393"/>
    <n v="11.513239127897394"/>
    <n v="22.513239127897396"/>
    <n v="20.513239127897396"/>
    <n v="11.513239127897394"/>
    <n v="97.513239127897393"/>
    <n v="33.513239127897393"/>
    <n v="12.513239127897394"/>
    <n v="99.513239127897393"/>
    <n v="29.513239127897396"/>
    <n v="20.513239127897396"/>
  </r>
  <r>
    <n v="2083"/>
    <x v="233"/>
    <x v="0"/>
    <n v="-15.5380859375"/>
    <n v="-3.14453125"/>
    <n v="20.14599609375"/>
    <n v="8.6650390625"/>
    <n v="1.650390625"/>
    <n v="46.6796875"/>
    <n v="1.85888671875"/>
    <n v="19.77490234375"/>
    <n v="75.31640625"/>
    <n v="82.6005859375"/>
    <n v="87.4716796875"/>
    <n v="25.77099609375"/>
    <n v="-43.26171875"/>
    <n v="36.26953125"/>
    <n v="-11.615234375"/>
    <n v="12.14208984375"/>
    <n v="20.51953125"/>
    <n v="-2.2783203125"/>
    <n v="-12.72607421875"/>
    <n v="-83.6259765625"/>
    <n v="4.1423943632020315"/>
    <n v="-0.1690472308662887"/>
    <n v="6.468303644212571"/>
    <n v="9"/>
    <n v="11"/>
    <n v="18.865410106824125"/>
    <n v="6"/>
    <n v="10"/>
    <n v="2"/>
    <n v="4"/>
    <n v="11"/>
    <n v="1"/>
    <n v="-4"/>
    <n v="58"/>
    <n v="12"/>
    <n v="8"/>
    <n v="3"/>
    <n v="7"/>
    <n v="2"/>
    <n v="2"/>
  </r>
  <r>
    <n v="2084"/>
    <x v="234"/>
    <x v="0"/>
    <n v="35.6328125"/>
    <n v="-7.166015625"/>
    <n v="59.341796875"/>
    <n v="-19.0078125"/>
    <n v="-20.59375"/>
    <n v="2.859375"/>
    <n v="16.0439453125"/>
    <n v="49.7080078125"/>
    <n v="236.234375"/>
    <n v="364.208984375"/>
    <n v="139.11328125"/>
    <n v="2.892578125"/>
    <n v="-22.501953125"/>
    <n v="-87.513671875"/>
    <n v="-21.6806640625"/>
    <n v="-67.287109375"/>
    <n v="26.013671875"/>
    <n v="-54.9970703125"/>
    <n v="-106.908203125"/>
    <n v="-55.166015625"/>
    <n v="1.6924760408682427"/>
    <n v="-5.8180539684177273"/>
    <n v="23.20473565114094"/>
    <n v="11.517687101808322"/>
    <n v="7.5176871018083222"/>
    <n v="9.8043897309435923"/>
    <n v="7.5176871018083222"/>
    <n v="32.51768710180832"/>
    <n v="7.5176871018083222"/>
    <n v="6.5176871018083222"/>
    <n v="2.5176871018083227"/>
    <n v="29.517687101808324"/>
    <n v="30.517687101808324"/>
    <n v="31.517687101808324"/>
    <n v="19.517687101808324"/>
    <n v="36.51768710180832"/>
    <n v="10.517687101808322"/>
    <n v="24.517687101808324"/>
    <n v="64.51768710180832"/>
    <n v="3.5176871018083227"/>
  </r>
  <r>
    <n v="2085"/>
    <x v="235"/>
    <x v="1"/>
    <n v="28.7939453125"/>
    <n v="-18.060546875"/>
    <n v="83.724609375"/>
    <n v="107.3828125"/>
    <n v="157.6357421875"/>
    <n v="-63.78125"/>
    <n v="73.359375"/>
    <n v="26.619140625"/>
    <n v="155.4248046875"/>
    <n v="174.447265625"/>
    <n v="196.03515625"/>
    <n v="0.1220703125"/>
    <n v="-113.3662109375"/>
    <n v="-93.36328125"/>
    <n v="-126.224609375"/>
    <n v="-28.33203125"/>
    <n v="-40.458984375"/>
    <n v="68.4072265625"/>
    <n v="133.0283203125"/>
    <n v="151.6796875"/>
    <n v="14.527219518902879"/>
    <n v="6.0566758996419257"/>
    <n v="19.557381208241022"/>
    <n v="18.211390125610045"/>
    <n v="20.211390125610045"/>
    <n v="34.245457594225584"/>
    <n v="22.211390125610045"/>
    <n v="-7.7886098743899552"/>
    <n v="45.211390125610045"/>
    <n v="76.211390125610052"/>
    <n v="25.211390125610045"/>
    <n v="24.211390125610045"/>
    <n v="23.211390125610045"/>
    <n v="23.211390125610045"/>
    <n v="119.21139012561005"/>
    <n v="69.211390125610052"/>
    <n v="19.211390125610045"/>
    <n v="41.211390125610045"/>
    <n v="42.211390125610045"/>
    <n v="96.211390125610052"/>
  </r>
  <r>
    <n v="2101"/>
    <x v="236"/>
    <x v="1"/>
    <n v="-6.7265625"/>
    <n v="-13.122314453125"/>
    <n v="15.890869140625"/>
    <n v="-12.822265625"/>
    <n v="15.3310546875"/>
    <n v="8.407470703125"/>
    <n v="-12.016357421875"/>
    <n v="-7.22900390625"/>
    <n v="8.471923828125"/>
    <n v="63.579345703125"/>
    <n v="4.65625"/>
    <n v="20.83984375"/>
    <n v="-5.62158203125"/>
    <n v="-25.046630859375"/>
    <n v="2.0810546875"/>
    <n v="-13.660888671875"/>
    <n v="-7.125"/>
    <n v="-16.1083984375"/>
    <n v="4.852294921875"/>
    <n v="31.071533203125"/>
    <n v="-1.4270102988945581"/>
    <n v="3.2617430562678251"/>
    <n v="6.3911434132149436"/>
    <n v="63.325445469174127"/>
    <n v="3.9604740671027159"/>
    <n v="-2.2418896535791362"/>
    <n v="5.0454106176444604"/>
    <n v="1.0454106176444604"/>
    <n v="5.0454106176444604"/>
    <n v="2.0454106176444604"/>
    <n v="2.0454106176444604"/>
    <n v="2.0454106176444604"/>
    <n v="6.0454106176444604"/>
    <n v="9.0454106176444604"/>
    <n v="23.04541061764446"/>
    <n v="8.0454106176444604"/>
    <n v="27.04541061764446"/>
    <n v="8.0454106176444604"/>
    <n v="3.0454106176444604"/>
    <n v="3.0454106176444604"/>
  </r>
  <r>
    <n v="2104"/>
    <x v="237"/>
    <x v="1"/>
    <n v="-54.65478515625"/>
    <n v="-24.76611328125"/>
    <n v="-61.60693359375"/>
    <n v="1.314453125"/>
    <n v="-49.1865234375"/>
    <n v="-44.38134765625"/>
    <n v="8.04052734375"/>
    <n v="-4.404296875"/>
    <n v="-13.68408203125"/>
    <n v="-0.62646484375"/>
    <n v="66.4833984375"/>
    <n v="31.833984375"/>
    <n v="5.88671875"/>
    <n v="-2.00146484375"/>
    <n v="-19.5537109375"/>
    <n v="-1.451171875"/>
    <n v="-29.3671875"/>
    <n v="-28.009765625"/>
    <n v="-37.232421875"/>
    <n v="-31.12158203125"/>
    <n v="-13.16649334588738"/>
    <n v="-2.9824196517657642"/>
    <n v="-2.4381244817942918"/>
    <n v="-2.8759046642027011"/>
    <n v="0.85798001658258272"/>
    <n v="-8.8407439677342285"/>
    <n v="-74"/>
    <n v="0"/>
    <n v="1"/>
    <n v="-38"/>
    <n v="0"/>
    <n v="7"/>
    <n v="4"/>
    <n v="2"/>
    <n v="3"/>
    <n v="3"/>
    <n v="2"/>
    <n v="0"/>
    <n v="24"/>
    <n v="-53"/>
  </r>
  <r>
    <n v="2121"/>
    <x v="238"/>
    <x v="1"/>
    <n v="12.8935546875"/>
    <n v="4.14404296875"/>
    <n v="-33.70458984375"/>
    <n v="-27.30712890625"/>
    <n v="8.11376953125"/>
    <n v="-18.3701171875"/>
    <n v="47.22509765625"/>
    <n v="-13.9599609375"/>
    <n v="58.7822265625"/>
    <n v="12.4267578125"/>
    <n v="78.13671875"/>
    <n v="3.20068359375"/>
    <n v="28.61572265625"/>
    <n v="-18.22412109375"/>
    <n v="-10.53759765625"/>
    <n v="-2.58544921875"/>
    <n v="-34.40771484375"/>
    <n v="-51.982421875"/>
    <n v="-46.97802734375"/>
    <n v="-20.35693359375"/>
    <n v="-14.367304206073719"/>
    <n v="-2.4457482539102569"/>
    <n v="25.872398431681162"/>
    <n v="-1.3226858162706052"/>
    <n v="1.8359167498137974"/>
    <n v="-6.2141823240911194"/>
    <n v="0"/>
    <n v="2"/>
    <n v="1"/>
    <n v="2"/>
    <n v="9"/>
    <n v="3"/>
    <n v="20"/>
    <n v="0"/>
    <n v="60"/>
    <n v="4"/>
    <n v="3"/>
    <n v="4"/>
    <n v="3"/>
    <n v="1"/>
  </r>
  <r>
    <n v="2132"/>
    <x v="239"/>
    <x v="1"/>
    <n v="24.77392578125"/>
    <n v="-5.30908203125"/>
    <n v="2.85791015625"/>
    <n v="-15.046875"/>
    <n v="-24.310546875"/>
    <n v="-9.85986328125"/>
    <n v="29.8154296875"/>
    <n v="-7.0078125"/>
    <n v="2.826171875"/>
    <n v="31.32470703125"/>
    <n v="25.7978515625"/>
    <n v="-35.95166015625"/>
    <n v="0.2685546875"/>
    <n v="-2.5234375"/>
    <n v="-8.60009765625"/>
    <n v="13.67724609375"/>
    <n v="3.39990234375"/>
    <n v="-38.7392578125"/>
    <n v="-22.3837890625"/>
    <n v="5.05859375"/>
    <n v="-10.504581201932766"/>
    <n v="-0.31430309234719322"/>
    <n v="-1.6406567510551575"/>
    <n v="-0.21725282463685414"/>
    <n v="2.2737040465951752"/>
    <n v="-5.652067816415828"/>
    <n v="2.4031044035422937"/>
    <n v="4.4031044035422937"/>
    <n v="3.4031044035422937"/>
    <n v="4.4031044035422937"/>
    <n v="6.4031044035422937"/>
    <n v="5.4031044035422937"/>
    <n v="2.4031044035422937"/>
    <n v="7.4031044035422937"/>
    <n v="8.4031044035422937"/>
    <n v="4.4031044035422937"/>
    <n v="13.403104403542294"/>
    <n v="7.4031044035422937"/>
    <n v="13.403104403542294"/>
    <n v="5.4031044035422937"/>
  </r>
  <r>
    <n v="2161"/>
    <x v="240"/>
    <x v="1"/>
    <n v="-32.779296875"/>
    <n v="-36.123046875"/>
    <n v="-2.9013671875"/>
    <n v="-4.8935546875"/>
    <n v="23.4921875"/>
    <n v="12.7431640625"/>
    <n v="-16.5537109375"/>
    <n v="31.572265625"/>
    <n v="37.4375"/>
    <n v="34.65234375"/>
    <n v="20.6923828125"/>
    <n v="-19.427734375"/>
    <n v="12.4189453125"/>
    <n v="-6.4658203125"/>
    <n v="-28.0458984375"/>
    <n v="16.8486328125"/>
    <n v="4.7822265625"/>
    <n v="-48.8896484375"/>
    <n v="-6.818359375"/>
    <n v="-17.0615234375"/>
    <n v="-4.1528810873840882"/>
    <n v="20.08645617143068"/>
    <n v="12.321971004410345"/>
    <n v="16.288735573895583"/>
    <n v="21.480573570494748"/>
    <n v="3.9610890358610398"/>
    <n v="21.750279440447951"/>
    <n v="21.750279440447951"/>
    <n v="21.750279440447951"/>
    <n v="42.750279440447954"/>
    <n v="24.750279440447951"/>
    <n v="26.750279440447951"/>
    <n v="53.750279440447954"/>
    <n v="35.750279440447954"/>
    <n v="64.750279440447954"/>
    <n v="33.750279440447954"/>
    <n v="63.750279440447954"/>
    <n v="39.750279440447954"/>
    <n v="94.750279440447954"/>
    <n v="43.750279440447954"/>
  </r>
  <r>
    <n v="2180"/>
    <x v="241"/>
    <x v="0"/>
    <n v="145.83984375"/>
    <n v="172.09375"/>
    <n v="400.70703125"/>
    <n v="384.6171875"/>
    <n v="494.7109375"/>
    <n v="371.91796875"/>
    <n v="480.9921875"/>
    <n v="542.56640625"/>
    <n v="507.95703125"/>
    <n v="281.93359375"/>
    <n v="482.3828125"/>
    <n v="384.44921875"/>
    <n v="393.61328125"/>
    <n v="485.515625"/>
    <n v="351.8515625"/>
    <n v="229.6796875"/>
    <n v="372.86328125"/>
    <n v="240.1015625"/>
    <n v="453.15625"/>
    <n v="443.625"/>
    <n v="-14.591799905963933"/>
    <n v="149.50216572030959"/>
    <n v="343.30263368641369"/>
    <n v="140.54115586913125"/>
    <n v="146.208569688887"/>
    <n v="52.357707535118685"/>
    <n v="92.593889887315868"/>
    <n v="279.59388988731587"/>
    <n v="118.59388988731587"/>
    <n v="420.59388988731587"/>
    <n v="391.59388988731587"/>
    <n v="555.59388988731587"/>
    <n v="654.59388988731587"/>
    <n v="604.59388988731587"/>
    <n v="252.59388988731587"/>
    <n v="602.59388988731587"/>
    <n v="457.59388988731587"/>
    <n v="550.59388988731587"/>
    <n v="207.59388988731587"/>
    <n v="166.59388988731587"/>
  </r>
  <r>
    <n v="2181"/>
    <x v="242"/>
    <x v="1"/>
    <n v="7.6953125"/>
    <n v="53.978515625"/>
    <n v="86.376953125"/>
    <n v="35.421875"/>
    <n v="77.41015625"/>
    <n v="89.041015625"/>
    <n v="128.37890625"/>
    <n v="137.091796875"/>
    <n v="290.55078125"/>
    <n v="211.275390625"/>
    <n v="241.025390625"/>
    <n v="148.189453125"/>
    <n v="-58.927734375"/>
    <n v="13.49609375"/>
    <n v="49.693359375"/>
    <n v="61.56640625"/>
    <n v="-44.884765625"/>
    <n v="-71.9765625"/>
    <n v="44.5390625"/>
    <n v="17.958984375"/>
    <n v="-25.20884526662369"/>
    <n v="14.895772561057985"/>
    <n v="59.415488970788303"/>
    <n v="23.296768921321625"/>
    <n v="20.589008834754917"/>
    <n v="-12.159027253441932"/>
    <n v="19.123670648439763"/>
    <n v="40.123670648439763"/>
    <n v="20.123670648439763"/>
    <n v="101.12367064843977"/>
    <n v="76.12367064843977"/>
    <n v="23.123670648439763"/>
    <n v="82.12367064843977"/>
    <n v="149.12367064843977"/>
    <n v="164.12367064843977"/>
    <n v="83.12367064843977"/>
    <n v="92.12367064843977"/>
    <n v="93.12367064843977"/>
    <n v="51.123670648439763"/>
    <n v="46.123670648439763"/>
  </r>
  <r>
    <n v="2182"/>
    <x v="243"/>
    <x v="1"/>
    <n v="-109.8017578125"/>
    <n v="-7.37890625"/>
    <n v="-38.6123046875"/>
    <n v="-34.751953125"/>
    <n v="14.783203125"/>
    <n v="-41.18359375"/>
    <n v="31.6015625"/>
    <n v="106.3095703125"/>
    <n v="40.8427734375"/>
    <n v="163.4169921875"/>
    <n v="57.888671875"/>
    <n v="-110.7060546875"/>
    <n v="-8.5166015625"/>
    <n v="-63.8349609375"/>
    <n v="-84.4794921875"/>
    <n v="5.45703125"/>
    <n v="-83.560546875"/>
    <n v="-115.796875"/>
    <n v="-73.2314453125"/>
    <n v="-174.416015625"/>
    <n v="-16.230851022006426"/>
    <n v="17.602936692829367"/>
    <n v="14.719808768041217"/>
    <n v="19.887068004399232"/>
    <n v="23.179771668025758"/>
    <n v="1.9757145564868068"/>
    <n v="24.558613416785576"/>
    <n v="21.558613416785576"/>
    <n v="26.558613416785576"/>
    <n v="-101.44138658321442"/>
    <n v="-38.441386583214424"/>
    <n v="58.558613416785576"/>
    <n v="33.558613416785576"/>
    <n v="40.558613416785576"/>
    <n v="35.558613416785576"/>
    <n v="16.558613416785576"/>
    <n v="18.558613416785576"/>
    <n v="25.558613416785576"/>
    <n v="3.5586134167855761"/>
    <n v="-130.44138658321441"/>
  </r>
  <r>
    <n v="2183"/>
    <x v="244"/>
    <x v="1"/>
    <n v="22.095703125"/>
    <n v="0.9580078125"/>
    <n v="54.5947265625"/>
    <n v="55.3583984375"/>
    <n v="58.6455078125"/>
    <n v="40.90625"/>
    <n v="53.9267578125"/>
    <n v="-16.23828125"/>
    <n v="145.5380859375"/>
    <n v="80.1923828125"/>
    <n v="170.1044921875"/>
    <n v="-69.83984375"/>
    <n v="2.6259765625"/>
    <n v="-62.3935546875"/>
    <n v="-24.369140625"/>
    <n v="19.990234375"/>
    <n v="-34.7607421875"/>
    <n v="-51.8349609375"/>
    <n v="-37.7294921875"/>
    <n v="-73.697265625"/>
    <n v="-22.538413471929228"/>
    <n v="14.07890127392162"/>
    <n v="4.0937904657315132"/>
    <n v="24.370494747691627"/>
    <n v="31.854727241121832"/>
    <n v="-12.958739783428825"/>
    <n v="37.24351853948184"/>
    <n v="7.2435185394818431"/>
    <n v="67.24351853948184"/>
    <n v="6.2435185394818431"/>
    <n v="41.24351853948184"/>
    <n v="22.243518539481844"/>
    <n v="38.24351853948184"/>
    <n v="45.24351853948184"/>
    <n v="37.24351853948184"/>
    <n v="10.243518539481844"/>
    <n v="53.24351853948184"/>
    <n v="23.243518539481844"/>
    <n v="17.243518539481844"/>
    <n v="-30.756481460518156"/>
  </r>
  <r>
    <n v="2184"/>
    <x v="245"/>
    <x v="0"/>
    <n v="22.1640625"/>
    <n v="47.333984375"/>
    <n v="53.6484375"/>
    <n v="30.986328125"/>
    <n v="83.83984375"/>
    <n v="39.3125"/>
    <n v="114.650390625"/>
    <n v="101.666015625"/>
    <n v="76.697265625"/>
    <n v="71.8359375"/>
    <n v="186.1640625"/>
    <n v="73.51171875"/>
    <n v="68.19921875"/>
    <n v="118.673828125"/>
    <n v="-18.361328125"/>
    <n v="138.35546875"/>
    <n v="40.791015625"/>
    <n v="46.7265625"/>
    <n v="49.580078125"/>
    <n v="60.1015625"/>
    <n v="-13.623930838268546"/>
    <n v="56.502384877241781"/>
    <n v="30.149435847603932"/>
    <n v="19.894064074532366"/>
    <n v="19.947163471657106"/>
    <n v="-20.039970973739816"/>
    <n v="26.469402401377874"/>
    <n v="73.469402401377877"/>
    <n v="15.469402401377874"/>
    <n v="17.469402401377874"/>
    <n v="36.469402401377877"/>
    <n v="38.469402401377877"/>
    <n v="50.469402401377877"/>
    <n v="54.469402401377877"/>
    <n v="56.469402401377877"/>
    <n v="108.46940240137788"/>
    <n v="133.46940240137786"/>
    <n v="90.469402401377877"/>
    <n v="23.469402401377874"/>
    <n v="35.469402401377877"/>
  </r>
  <r>
    <n v="2260"/>
    <x v="246"/>
    <x v="1"/>
    <n v="-30.8349609375"/>
    <n v="-84.85791015625"/>
    <n v="-47.37451171875"/>
    <n v="-63.6982421875"/>
    <n v="-15.767578125"/>
    <n v="-65.0419921875"/>
    <n v="-48.12890625"/>
    <n v="-18.58642578125"/>
    <n v="-11.1884765625"/>
    <n v="9.33056640625"/>
    <n v="14.54931640625"/>
    <n v="-10.81005859375"/>
    <n v="-39.353515625"/>
    <n v="-65.236328125"/>
    <n v="-37.2880859375"/>
    <n v="8.97412109375"/>
    <n v="-13.87060546875"/>
    <n v="-9.54248046875"/>
    <n v="-27.3291015625"/>
    <n v="9.68017578125"/>
    <n v="6.4515517532050453"/>
    <n v="0.39724410464092852"/>
    <n v="8.8245969621899754"/>
    <n v="4.7441306556787444"/>
    <n v="3.7347476588064104"/>
    <n v="5.6605366835434019"/>
    <n v="-25.088681400050572"/>
    <n v="-18.088681400050572"/>
    <n v="-21.088681400050572"/>
    <n v="4.9113185999494293"/>
    <n v="3.9113185999494293"/>
    <n v="4.9113185999494293"/>
    <n v="4.9113185999494293"/>
    <n v="4.9113185999494293"/>
    <n v="5.9113185999494293"/>
    <n v="-33.088681400050568"/>
    <n v="3.9113185999494293"/>
    <n v="-10.088681400050572"/>
    <n v="13.911318599949428"/>
    <n v="10.911318599949428"/>
  </r>
  <r>
    <n v="2262"/>
    <x v="247"/>
    <x v="1"/>
    <n v="20.8994140625"/>
    <n v="44.830078125"/>
    <n v="46.490234375"/>
    <n v="6.5654296875"/>
    <n v="51.2255859375"/>
    <n v="42.5625"/>
    <n v="18.07421875"/>
    <n v="47.49609375"/>
    <n v="24.587890625"/>
    <n v="12.021484375"/>
    <n v="47.521484375"/>
    <n v="2.88671875"/>
    <n v="50.3759765625"/>
    <n v="2.037109375"/>
    <n v="36.2919921875"/>
    <n v="34.5146484375"/>
    <n v="-36.197265625"/>
    <n v="-16.40625"/>
    <n v="24.47265625"/>
    <n v="-3.7568359375"/>
    <n v="19.649391754190919"/>
    <n v="11.9954415531267"/>
    <n v="34.620430382892323"/>
    <n v="18.129573727463594"/>
    <n v="10.19055914523036"/>
    <n v="16.992378877957115"/>
    <n v="27.403963426476551"/>
    <n v="20.403963426476551"/>
    <n v="21.403963426476551"/>
    <n v="21.403963426476551"/>
    <n v="21.403963426476551"/>
    <n v="33.403963426476551"/>
    <n v="77.403963426476551"/>
    <n v="68.403963426476551"/>
    <n v="28.403963426476551"/>
    <n v="20.403963426476551"/>
    <n v="11.403963426476551"/>
    <n v="85.403963426476551"/>
    <n v="95.403963426476551"/>
    <n v="22.403963426476551"/>
  </r>
  <r>
    <n v="2280"/>
    <x v="248"/>
    <x v="1"/>
    <n v="-35.2666015625"/>
    <n v="-64.8173828125"/>
    <n v="-48.50390625"/>
    <n v="-15.3720703125"/>
    <n v="57.8486328125"/>
    <n v="33.9384765625"/>
    <n v="5.2197265625"/>
    <n v="89.328125"/>
    <n v="167.283203125"/>
    <n v="158.4052734375"/>
    <n v="53.1494140625"/>
    <n v="-64.875"/>
    <n v="-6.8818359375"/>
    <n v="0.6328125"/>
    <n v="17.6552734375"/>
    <n v="-32.4423828125"/>
    <n v="-63.6083984375"/>
    <n v="-39.517578125"/>
    <n v="-28.1162109375"/>
    <n v="-32.35546875"/>
    <n v="2.848661602827085"/>
    <n v="-3.3040497176977102"/>
    <n v="32.278654697591293"/>
    <n v="-0.41866850806287831"/>
    <n v="-6.9547016531946868"/>
    <n v="0.37199723790568262"/>
    <n v="3"/>
    <n v="0"/>
    <n v="21"/>
    <n v="18"/>
    <n v="54"/>
    <n v="40"/>
    <n v="69"/>
    <n v="37"/>
    <n v="33"/>
    <n v="6"/>
    <n v="21"/>
    <n v="29"/>
    <n v="1"/>
    <n v="-4"/>
  </r>
  <r>
    <n v="2281"/>
    <x v="249"/>
    <x v="0"/>
    <n v="212.59375"/>
    <n v="4.34765625"/>
    <n v="170.70703125"/>
    <n v="323.90625"/>
    <n v="223.3515625"/>
    <n v="300.53515625"/>
    <n v="426.55078125"/>
    <n v="243.08984375"/>
    <n v="251.9296875"/>
    <n v="153.640625"/>
    <n v="330.67578125"/>
    <n v="200.70703125"/>
    <n v="78.55859375"/>
    <n v="313.8203125"/>
    <n v="28.08203125"/>
    <n v="92.70703125"/>
    <n v="169.30078125"/>
    <n v="176.1015625"/>
    <n v="151.765625"/>
    <n v="214.12890625"/>
    <n v="134.64620008936188"/>
    <n v="14.253600877371127"/>
    <n v="120.70920021121898"/>
    <n v="86.416800032495232"/>
    <n v="31.91920061740932"/>
    <n v="54.62520004874284"/>
    <n v="109"/>
    <n v="43"/>
    <n v="51"/>
    <n v="79"/>
    <n v="302"/>
    <n v="158"/>
    <n v="190"/>
    <n v="370"/>
    <n v="133"/>
    <n v="285"/>
    <n v="614"/>
    <n v="444"/>
    <n v="156"/>
    <n v="213"/>
  </r>
  <r>
    <n v="2282"/>
    <x v="250"/>
    <x v="1"/>
    <n v="-139.5380859375"/>
    <n v="-70.595703125"/>
    <n v="-51.8701171875"/>
    <n v="-64.8564453125"/>
    <n v="-92.80078125"/>
    <n v="-57.740234375"/>
    <n v="-66.8203125"/>
    <n v="17.86328125"/>
    <n v="40.41796875"/>
    <n v="-30.80078125"/>
    <n v="121.6513671875"/>
    <n v="-83.802734375"/>
    <n v="-135.5625"/>
    <n v="-44.390625"/>
    <n v="-72.2841796875"/>
    <n v="-57.109375"/>
    <n v="0.734375"/>
    <n v="-70.767578125"/>
    <n v="-69.732421875"/>
    <n v="-18.279296875"/>
    <n v="6.0995003858808241"/>
    <n v="-6.8412689386246388"/>
    <n v="-0.12845363337259785"/>
    <n v="4.6725455948657544"/>
    <n v="-3.2216336975506721"/>
    <n v="-0.49118160770136893"/>
    <n v="3"/>
    <n v="0"/>
    <n v="-16"/>
    <n v="11"/>
    <n v="2"/>
    <n v="3"/>
    <n v="3"/>
    <n v="46"/>
    <n v="2"/>
    <n v="0"/>
    <n v="3"/>
    <n v="-3"/>
    <n v="2"/>
    <n v="10"/>
  </r>
  <r>
    <n v="2283"/>
    <x v="251"/>
    <x v="1"/>
    <n v="-40.482421875"/>
    <n v="-63.4453125"/>
    <n v="-20.3154296875"/>
    <n v="9.2421875"/>
    <n v="-69.8759765625"/>
    <n v="-117.4775390625"/>
    <n v="-95.36328125"/>
    <n v="-45.337890625"/>
    <n v="66.767578125"/>
    <n v="12.3232421875"/>
    <n v="3.2919921875"/>
    <n v="-119.3408203125"/>
    <n v="-104.3955078125"/>
    <n v="-145.03515625"/>
    <n v="-80.5458984375"/>
    <n v="3.2939453125"/>
    <n v="-45.2158203125"/>
    <n v="-26.451171875"/>
    <n v="-31.1533203125"/>
    <n v="-83.341796875"/>
    <n v="3.0563386002680857"/>
    <n v="-3.2650391973678872"/>
    <n v="6.7695276006336567"/>
    <n v="4.6568504000974853"/>
    <n v="-3.5198423981477722"/>
    <n v="0.4852756001462285"/>
    <n v="-4"/>
    <n v="0"/>
    <n v="0"/>
    <n v="1"/>
    <n v="2"/>
    <n v="2"/>
    <n v="-2"/>
    <n v="3"/>
    <n v="1"/>
    <n v="2"/>
    <n v="11"/>
    <n v="5"/>
    <n v="56"/>
    <n v="4"/>
  </r>
  <r>
    <n v="2284"/>
    <x v="252"/>
    <x v="1"/>
    <n v="201.50390625"/>
    <n v="81.470703125"/>
    <n v="48.193359375"/>
    <n v="-72.439453125"/>
    <n v="55.015625"/>
    <n v="39.884765625"/>
    <n v="111.529296875"/>
    <n v="117.732421875"/>
    <n v="162.017578125"/>
    <n v="160.90625"/>
    <n v="160.193359375"/>
    <n v="43.44140625"/>
    <n v="-31.546875"/>
    <n v="-59.791015625"/>
    <n v="-63.826171875"/>
    <n v="29.80859375"/>
    <n v="-27.5859375"/>
    <n v="32.892578125"/>
    <n v="112.7734375"/>
    <n v="75.005859375"/>
    <n v="38.563637840692145"/>
    <n v="31.079353344977459"/>
    <n v="34.241325805272353"/>
    <n v="39.114050123888056"/>
    <n v="90.166952353873029"/>
    <n v="1.6710751858320809"/>
    <n v="186"/>
    <n v="89"/>
    <n v="19"/>
    <n v="47"/>
    <n v="119"/>
    <n v="24"/>
    <n v="4"/>
    <n v="100"/>
    <n v="72"/>
    <n v="16"/>
    <n v="147"/>
    <n v="60"/>
    <n v="4"/>
    <n v="4"/>
  </r>
  <r>
    <n v="2303"/>
    <x v="253"/>
    <x v="1"/>
    <n v="27.352294921875"/>
    <n v="-27.903076171875"/>
    <n v="-11.84765625"/>
    <n v="-16.628662109375"/>
    <n v="-10.539794921875"/>
    <n v="-21.7978515625"/>
    <n v="-8.890380859375"/>
    <n v="6.70068359375"/>
    <n v="-4.177490234375"/>
    <n v="-5.720947265625"/>
    <n v="-22.904052734375"/>
    <n v="-3.527587890625"/>
    <n v="-32.462646484375"/>
    <n v="-22"/>
    <n v="-37.275146484375"/>
    <n v="-9.91162109375"/>
    <n v="-13.121337890625"/>
    <n v="-19.403076171875"/>
    <n v="28.708984375"/>
    <n v="22.703369140625"/>
    <n v="3.5685169468600391"/>
    <n v="-2.2601801525217966"/>
    <n v="-0.34583160283087855"/>
    <n v="3.4828654965509567"/>
    <n v="3.7398198474782034"/>
    <n v="3.3972140462418743"/>
    <n v="4.7398198474782038"/>
    <n v="3.7398198474782034"/>
    <n v="43.739819847478202"/>
    <n v="3.7398198474782034"/>
    <n v="3.7398198474782034"/>
    <n v="3.7398198474782034"/>
    <n v="4.7398198474782038"/>
    <n v="13.739819847478204"/>
    <n v="3.7398198474782034"/>
    <n v="3.7398198474782034"/>
    <n v="11.739819847478204"/>
    <n v="9.7398198474782038"/>
    <n v="6.7398198474782038"/>
    <n v="5.7398198474782038"/>
  </r>
  <r>
    <n v="2305"/>
    <x v="254"/>
    <x v="1"/>
    <n v="19.846923828125"/>
    <n v="-19.490234375"/>
    <n v="-40.576416015625"/>
    <n v="-46.21484375"/>
    <n v="24.822021484375"/>
    <n v="-36.98681640625"/>
    <n v="-13.5458984375"/>
    <n v="-43.38623046875"/>
    <n v="-21.943359375"/>
    <n v="7.78662109375"/>
    <n v="-16.01953125"/>
    <n v="1.737060546875"/>
    <n v="-53.3623046875"/>
    <n v="-7.10791015625"/>
    <n v="-48.101318359375"/>
    <n v="-0.758056640625"/>
    <n v="-1.721923828125"/>
    <n v="4.738525390625"/>
    <n v="-5.7109375"/>
    <n v="-40.014892578125"/>
    <n v="5.2472514744225123"/>
    <n v="4.4515429627724883"/>
    <n v="4.3493972185974998"/>
    <n v="31.145105730247526"/>
    <n v="5.4515429627724883"/>
    <n v="5.0429599860725354"/>
    <n v="5.4515429627724883"/>
    <n v="4.4515429627724883"/>
    <n v="4.4515429627724883"/>
    <n v="4.4515429627724883"/>
    <n v="14.451542962772489"/>
    <n v="10.451542962772489"/>
    <n v="4.4515429627724883"/>
    <n v="5.4515429627724883"/>
    <n v="4.4515429627724883"/>
    <n v="21.451542962772489"/>
    <n v="5.4515429627724883"/>
    <n v="-3.5484570372275117"/>
    <n v="-26.548457037227511"/>
    <n v="5.4515429627724883"/>
  </r>
  <r>
    <n v="2309"/>
    <x v="255"/>
    <x v="0"/>
    <n v="68.37109375"/>
    <n v="32.7890625"/>
    <n v="34.84326171875"/>
    <n v="40.11572265625"/>
    <n v="20.51806640625"/>
    <n v="23.70947265625"/>
    <n v="40.5625"/>
    <n v="24.75048828125"/>
    <n v="5.05322265625"/>
    <n v="77.1552734375"/>
    <n v="17.92919921875"/>
    <n v="32.4912109375"/>
    <n v="-29.83056640625"/>
    <n v="65.73779296875"/>
    <n v="58.31982421875"/>
    <n v="133.015625"/>
    <n v="70.76904296875"/>
    <n v="72.765625"/>
    <n v="50.2333984375"/>
    <n v="83.205078125"/>
    <n v="23.5411222266622"/>
    <n v="27.923076577589448"/>
    <n v="34.732099402125826"/>
    <n v="48.350145051198581"/>
    <n v="21.923076577589448"/>
    <n v="43.159167875734951"/>
    <n v="58.923076577589448"/>
    <n v="35.923076577589448"/>
    <n v="11.923076577589448"/>
    <n v="15.923076577589448"/>
    <n v="38.923076577589448"/>
    <n v="19.923076577589448"/>
    <n v="20.923076577589448"/>
    <n v="59.923076577589448"/>
    <n v="57.923076577589448"/>
    <n v="39.923076577589448"/>
    <n v="72.923076577589441"/>
    <n v="107.92307657758944"/>
    <n v="26.923076577589448"/>
    <n v="83.923076577589441"/>
  </r>
  <r>
    <n v="2313"/>
    <x v="256"/>
    <x v="1"/>
    <n v="-55.1201171875"/>
    <n v="-31.99169921875"/>
    <n v="-51.97998046875"/>
    <n v="-74.169921875"/>
    <n v="-21.521484375"/>
    <n v="-33.23583984375"/>
    <n v="25.6201171875"/>
    <n v="-56.751953125"/>
    <n v="-38.5478515625"/>
    <n v="-30.10986328125"/>
    <n v="20.310546875"/>
    <n v="-19.08056640625"/>
    <n v="-44.79443359375"/>
    <n v="-32.8291015625"/>
    <n v="-62.1259765625"/>
    <n v="-6.26318359375"/>
    <n v="-9.08056640625"/>
    <n v="-98.287109375"/>
    <n v="-24.79833984375"/>
    <n v="-8.99365234375"/>
    <n v="-0.38070613409415122"/>
    <n v="1"/>
    <n v="6.8096469329529246"/>
    <n v="-0.57105920114122677"/>
    <n v="1"/>
    <n v="0.23858773181169757"/>
    <n v="2"/>
    <n v="3"/>
    <n v="1"/>
    <n v="7"/>
    <n v="0"/>
    <n v="4"/>
    <n v="3"/>
    <n v="2"/>
    <n v="17"/>
    <n v="0"/>
    <n v="0"/>
    <n v="2"/>
    <n v="0"/>
    <n v="1"/>
  </r>
  <r>
    <n v="2321"/>
    <x v="257"/>
    <x v="0"/>
    <n v="13.92529296875"/>
    <n v="63.74267578125"/>
    <n v="79.7216796875"/>
    <n v="18.81494140625"/>
    <n v="11.56494140625"/>
    <n v="1.22998046875"/>
    <n v="95.96142578125"/>
    <n v="11.96337890625"/>
    <n v="110.06591796875"/>
    <n v="37.03662109375"/>
    <n v="212.1494140625"/>
    <n v="97.30712890625"/>
    <n v="67.41064453125"/>
    <n v="81.8896484375"/>
    <n v="153.7392578125"/>
    <n v="134.68798828125"/>
    <n v="43.205078125"/>
    <n v="105.71875"/>
    <n v="114.00732421875"/>
    <n v="50.771484375"/>
    <n v="24.573609363456661"/>
    <n v="28.922991198929797"/>
    <n v="55.748300281193231"/>
    <n v="28.398918445720096"/>
    <n v="48.9229911989298"/>
    <n v="37.22422752798353"/>
    <n v="27.922991198929797"/>
    <n v="20.922991198929797"/>
    <n v="13.922991198929799"/>
    <n v="16.922991198929797"/>
    <n v="26.922991198929797"/>
    <n v="33.9229911989298"/>
    <n v="174.92299119892979"/>
    <n v="155.92299119892979"/>
    <n v="116.92299119892979"/>
    <n v="0.92299119892979786"/>
    <n v="327.92299119892982"/>
    <n v="109.92299119892979"/>
    <n v="48.9229911989298"/>
    <n v="24.922991198929797"/>
  </r>
  <r>
    <n v="2326"/>
    <x v="258"/>
    <x v="1"/>
    <n v="-23.945556640625"/>
    <n v="5.867919921875"/>
    <n v="7.8310546875"/>
    <n v="-37.692626953125"/>
    <n v="-30.675537109375"/>
    <n v="-4.98486328125"/>
    <n v="-20.584716796875"/>
    <n v="-21.68017578125"/>
    <n v="-23.048095703125"/>
    <n v="-7.54736328125"/>
    <n v="-11.01416015625"/>
    <n v="15.2900390625"/>
    <n v="-10.598388671875"/>
    <n v="7.717529296875"/>
    <n v="22.283935546875"/>
    <n v="1.625244140625"/>
    <n v="19.989013671875"/>
    <n v="-0.21533203125"/>
    <n v="2.15087890625"/>
    <n v="20.8388671875"/>
    <n v="1.2319783657441741"/>
    <n v="1.4427486938468845"/>
    <n v="2.3373635297955291"/>
    <n v="5.1265932016928186"/>
    <n v="7.4427486938468848"/>
    <n v="2.0212080376414638"/>
    <n v="-1.5572513061531155"/>
    <n v="1.4427486938468845"/>
    <n v="21.442748693846884"/>
    <n v="2.4427486938468848"/>
    <n v="17.442748693846884"/>
    <n v="9.4427486938468839"/>
    <n v="2.4427486938468848"/>
    <n v="2.4427486938468848"/>
    <n v="9.4427486938468839"/>
    <n v="9.4427486938468839"/>
    <n v="-31.557251306153116"/>
    <n v="24.442748693846884"/>
    <n v="7.4427486938468848"/>
    <n v="15.442748693846884"/>
  </r>
  <r>
    <n v="2361"/>
    <x v="259"/>
    <x v="1"/>
    <n v="-71.216796875"/>
    <n v="-28.09033203125"/>
    <n v="-4.3564453125"/>
    <n v="5.78076171875"/>
    <n v="-37.509765625"/>
    <n v="-30.62841796875"/>
    <n v="-32.63134765625"/>
    <n v="19.43408203125"/>
    <n v="5.4208984375"/>
    <n v="17.8251953125"/>
    <n v="-5.14794921875"/>
    <n v="-25.4970703125"/>
    <n v="-13.51904296875"/>
    <n v="-8.21533203125"/>
    <n v="25.92822265625"/>
    <n v="50.8427734375"/>
    <n v="45.4912109375"/>
    <n v="-1.29833984375"/>
    <n v="21.06982421875"/>
    <n v="-6.72900390625"/>
    <n v="4.0352328450407189"/>
    <n v="21.389607547846236"/>
    <n v="4.2124201964434773"/>
    <n v="0.85804549363796123"/>
    <n v="5.3896075478462349"/>
    <n v="4.6808581422352029"/>
    <n v="4.3896075478462349"/>
    <n v="4.3896075478462349"/>
    <n v="4.3896075478462349"/>
    <n v="5.3896075478462349"/>
    <n v="5.3896075478462349"/>
    <n v="3.3896075478462349"/>
    <n v="10.389607547846236"/>
    <n v="12.389607547846236"/>
    <n v="36.389607547846232"/>
    <n v="22.389607547846236"/>
    <n v="64.389607547846239"/>
    <n v="78.389607547846239"/>
    <n v="36.389607547846232"/>
    <n v="25.389607547846236"/>
  </r>
  <r>
    <n v="2380"/>
    <x v="260"/>
    <x v="0"/>
    <n v="34.25390625"/>
    <n v="58.904296875"/>
    <n v="155.060546875"/>
    <n v="161.98828125"/>
    <n v="268.6015625"/>
    <n v="49.052734375"/>
    <n v="195.943359375"/>
    <n v="317.8671875"/>
    <n v="263.08984375"/>
    <n v="282.095703125"/>
    <n v="383.86328125"/>
    <n v="400.4765625"/>
    <n v="270.296875"/>
    <n v="266.8671875"/>
    <n v="116.85546875"/>
    <n v="191.0859375"/>
    <n v="261.90625"/>
    <n v="130.234375"/>
    <n v="129.33984375"/>
    <n v="82.99609375"/>
    <n v="71.286319103044093"/>
    <n v="36.233537362673196"/>
    <n v="144.25992823285864"/>
    <n v="153.31270997322954"/>
    <n v="142.23353736267319"/>
    <n v="282.339100843415"/>
    <n v="110.23353736267319"/>
    <n v="149.23353736267319"/>
    <n v="143.23353736267319"/>
    <n v="170.23353736267319"/>
    <n v="390.23353736267319"/>
    <n v="422.23353736267319"/>
    <n v="369.23353736267319"/>
    <n v="445.23353736267319"/>
    <n v="346.23353736267319"/>
    <n v="171.23353736267319"/>
    <n v="201.23353736267319"/>
    <n v="293.23353736267319"/>
    <n v="61.233537362673196"/>
    <n v="42.233537362673196"/>
  </r>
  <r>
    <n v="2401"/>
    <x v="261"/>
    <x v="1"/>
    <n v="8.175048828125"/>
    <n v="-1.1474609375E-2"/>
    <n v="-34.8173828125"/>
    <n v="2.711669921875"/>
    <n v="-17.736572265625"/>
    <n v="-15.9921875"/>
    <n v="-0.32763671875"/>
    <n v="-11.389404296875"/>
    <n v="39.926025390625"/>
    <n v="-9.84521484375"/>
    <n v="23.76171875"/>
    <n v="-10.347412109375"/>
    <n v="1.861328125"/>
    <n v="8.8173828125"/>
    <n v="20.74658203125"/>
    <n v="2.837158203125"/>
    <n v="-23.288330078125"/>
    <n v="-5.961669921875"/>
    <n v="-19.62158203125"/>
    <n v="24.3671875"/>
    <n v="3.2880260607077814"/>
    <n v="4.262242310537153"/>
    <n v="-0.76193374697577676"/>
    <n v="0.43710163742960484"/>
    <n v="24.936699714265178"/>
    <n v="5.5120413489549405"/>
    <n v="3.061599233474074"/>
    <n v="13.061599233474075"/>
    <n v="12.061599233474075"/>
    <n v="2.061599233474074"/>
    <n v="-3.938400766525926"/>
    <n v="3.061599233474074"/>
    <n v="1.0615992334740743"/>
    <n v="1.0615992334740743"/>
    <n v="1.0615992334740743"/>
    <n v="1.0615992334740743"/>
    <n v="12.061599233474075"/>
    <n v="-4.938400766525926"/>
    <n v="6.061599233474074"/>
    <n v="8.0615992334740749"/>
  </r>
  <r>
    <n v="2403"/>
    <x v="262"/>
    <x v="1"/>
    <n v="-8.0557861328129547"/>
    <n v="4.261962890625"/>
    <n v="-14.722534179687045"/>
    <n v="-11.501342773437955"/>
    <n v="-18.674194335937045"/>
    <n v="-2.26904296875"/>
    <n v="10.272216796875"/>
    <n v="3.7032470703120453"/>
    <n v="13.920043945312955"/>
    <n v="2.0390625"/>
    <n v="-15.224487304687955"/>
    <n v="-2.3682861328120453"/>
    <n v="8.107177734375"/>
    <n v="-30.174682617187955"/>
    <n v="11.387817382812955"/>
    <n v="-3.3389892578129547"/>
    <n v="-12.224609375"/>
    <n v="-11.115966796875"/>
    <n v="3.4345703125"/>
    <n v="12.295532226562955"/>
    <n v="0.37961740152010104"/>
    <n v="1.7126372853415561"/>
    <n v="0.36253945876002647"/>
    <n v="1.7724100850018174"/>
    <n v="0.94318951260256345"/>
    <n v="2.7980269991419293"/>
    <n v="3.9858843695027502"/>
    <n v="1.9858843695027502"/>
    <n v="2.9858843695027502"/>
    <n v="0.98588436950275005"/>
    <n v="0.98588436950275005"/>
    <n v="1.9858843695027502"/>
    <n v="0.98588436950275005"/>
    <n v="0.98588436950275005"/>
    <n v="0.98588436950275005"/>
    <n v="0.98588436950275005"/>
    <n v="0.98588436950275005"/>
    <n v="4.9858843695027497"/>
    <n v="0.98588436950275005"/>
    <n v="0.98588436950275005"/>
  </r>
  <r>
    <n v="2404"/>
    <x v="263"/>
    <x v="1"/>
    <n v="-34.140380859375"/>
    <n v="-15.47119140625"/>
    <n v="-14.211669921875"/>
    <n v="-0.63671875"/>
    <n v="4.734130859375"/>
    <n v="-17.6943359375"/>
    <n v="-31.9404296875"/>
    <n v="2.2451171875"/>
    <n v="14.294677734375"/>
    <n v="-11.7373046875"/>
    <n v="16.92626953125"/>
    <n v="-12.1806640625"/>
    <n v="2.005859375"/>
    <n v="3.85302734375"/>
    <n v="16.746337890625"/>
    <n v="30.837646484375"/>
    <n v="-27.808349609375"/>
    <n v="-24.17578125"/>
    <n v="-6.484375"/>
    <n v="4.009765625"/>
    <n v="1.2928404220153205"/>
    <n v="4.0700839874529615"/>
    <n v="0.25298177763390262"/>
    <n v="20.209589242787921"/>
    <n v="4.608175686602098"/>
    <n v="0.269377209360049"/>
    <n v="0.70782229755564152"/>
    <n v="3.7078222975556416"/>
    <n v="1.7078222975556416"/>
    <n v="3.7078222975556416"/>
    <n v="2.7078222975556416"/>
    <n v="4.7078222975556416"/>
    <n v="1.7078222975556416"/>
    <n v="1.7078222975556416"/>
    <n v="0.70782229755564152"/>
    <n v="39.707822297555644"/>
    <n v="16.707822297555641"/>
    <n v="24.707822297555641"/>
    <n v="-16.292177702444359"/>
    <n v="25.707822297555641"/>
  </r>
  <r>
    <n v="2409"/>
    <x v="264"/>
    <x v="1"/>
    <n v="-8.42431640625"/>
    <n v="-15.089599609375"/>
    <n v="12.233642578125"/>
    <n v="7.424072265625"/>
    <n v="9.5830078125"/>
    <n v="-19.234130859375"/>
    <n v="0.5380859375"/>
    <n v="25.3857421875"/>
    <n v="22.1005859375"/>
    <n v="8.67822265625"/>
    <n v="18.61181640625"/>
    <n v="2.42724609375"/>
    <n v="7.351806640625"/>
    <n v="-4.810302734375"/>
    <n v="2.57275390625"/>
    <n v="12.227783203125"/>
    <n v="-5.615234375"/>
    <n v="0.78955078125"/>
    <n v="1.42333984375"/>
    <n v="-35.12109375"/>
    <n v="3.0579642616869829"/>
    <n v="8.960312099643696"/>
    <n v="4.0116900135866382"/>
    <n v="2.1222719679949011"/>
    <n v="10.585014448998344"/>
    <n v="2.1916833401454179"/>
    <n v="6.7007000692492049"/>
    <n v="3.7007000692492049"/>
    <n v="4.7007000692492049"/>
    <n v="2.7007000692492049"/>
    <n v="2.7007000692492049"/>
    <n v="3.7007000692492049"/>
    <n v="12.700700069249205"/>
    <n v="19.700700069249205"/>
    <n v="2.7007000692492049"/>
    <n v="2.7007000692492049"/>
    <n v="12.700700069249205"/>
    <n v="20.700700069249205"/>
    <n v="13.700700069249205"/>
    <n v="5.7007000692492049"/>
  </r>
  <r>
    <n v="2417"/>
    <x v="265"/>
    <x v="1"/>
    <n v="-11.919189453125"/>
    <n v="-9.603759765625"/>
    <n v="-11.920654296875"/>
    <n v="4.297119140625"/>
    <n v="-21.370361328125"/>
    <n v="-36.150146484375"/>
    <n v="-17.88134765625"/>
    <n v="-6.743408203125"/>
    <n v="8.12646484375"/>
    <n v="0.90478515625"/>
    <n v="-13.32080078125"/>
    <n v="-13.337646484375"/>
    <n v="11.097900390625"/>
    <n v="-38.710327148437045"/>
    <n v="3.6010742187045253E-2"/>
    <n v="5.536865234375"/>
    <n v="-5.29541015625"/>
    <n v="-3.6475830078120453"/>
    <n v="21.623901367187045"/>
    <n v="-52.863037109375"/>
    <n v="1.907534921814569"/>
    <n v="0.50762137321220013"/>
    <n v="-1.1232387423596679"/>
    <n v="22.615329197822032"/>
    <n v="0.92306583956440624"/>
    <n v="-0.33851030591661241"/>
    <n v="1"/>
    <n v="0"/>
    <n v="0"/>
    <n v="0"/>
    <n v="0"/>
    <n v="0"/>
    <n v="0"/>
    <n v="0"/>
    <n v="0"/>
    <n v="1"/>
    <n v="2"/>
    <n v="0"/>
    <n v="1"/>
    <n v="0"/>
  </r>
  <r>
    <n v="2418"/>
    <x v="266"/>
    <x v="1"/>
    <n v="-24.861328125"/>
    <n v="-6.324462890625"/>
    <n v="15.0849609375"/>
    <n v="-27.389892578125"/>
    <n v="2.5948486328120453"/>
    <n v="-13.981567382812045"/>
    <n v="0.21643066406204525"/>
    <n v="-14.094604492187045"/>
    <n v="-9.97802734375"/>
    <n v="-7.06884765625"/>
    <n v="3.987548828125"/>
    <n v="6.529296875"/>
    <n v="-16.449462890625"/>
    <n v="-22.979858398437955"/>
    <n v="-9.286376953125"/>
    <n v="3.20361328125"/>
    <n v="-1.4188232421870453"/>
    <n v="-4.0054931640629547"/>
    <n v="-10.049438476562045"/>
    <n v="-13.528198242187955"/>
    <n v="-4.0393296735916593"/>
    <n v="1.4439336391652295"/>
    <n v="2.9358875924208072"/>
    <n v="1.5306732081215944"/>
    <n v="3.7785005479969227"/>
    <n v="1.5678473091028937"/>
    <n v="2.8404573829657545"/>
    <n v="3.8404573829657545"/>
    <n v="1.8404573829657545"/>
    <n v="13.840457382965754"/>
    <n v="1.8404573829657545"/>
    <n v="28.840457382965756"/>
    <n v="2.8404573829657545"/>
    <n v="5.840457382965754"/>
    <n v="1.8404573829657545"/>
    <n v="1.8404573829657545"/>
    <n v="1.8404573829657545"/>
    <n v="1.8404573829657545"/>
    <n v="1.8404573829657545"/>
    <n v="1.8404573829657545"/>
  </r>
  <r>
    <n v="2421"/>
    <x v="267"/>
    <x v="1"/>
    <n v="-17.017333984375"/>
    <n v="-34.58935546875"/>
    <n v="-11.875732421875"/>
    <n v="-31.2568359375"/>
    <n v="-29.090576171875"/>
    <n v="-28.884033203125"/>
    <n v="22.30810546875"/>
    <n v="-31.358154296875"/>
    <n v="5.170166015625"/>
    <n v="-18.4755859375"/>
    <n v="-9.95703125"/>
    <n v="8.522216796875"/>
    <n v="-16.783203125"/>
    <n v="-6.734375"/>
    <n v="-19.756591796875"/>
    <n v="0.279541015625"/>
    <n v="-19.233154296875"/>
    <n v="-53.8544921875"/>
    <n v="-11.555419921875"/>
    <n v="8.407958984375"/>
    <n v="0.23181108094580893"/>
    <n v="3.2030697829614914"/>
    <n v="4.182002942380902"/>
    <n v="1.3773982679386649"/>
    <n v="-0.124520346412267"/>
    <n v="22.452110475786025"/>
    <n v="0"/>
    <n v="16"/>
    <n v="2"/>
    <n v="0"/>
    <n v="57"/>
    <n v="0"/>
    <n v="1"/>
    <n v="1"/>
    <n v="17"/>
    <n v="11"/>
    <n v="25"/>
    <n v="9"/>
    <n v="18"/>
    <n v="19"/>
  </r>
  <r>
    <n v="2422"/>
    <x v="268"/>
    <x v="1"/>
    <n v="1.9046630859379547"/>
    <n v="-13.65185546875"/>
    <n v="-28.995727539062955"/>
    <n v="-7.8543701171870453"/>
    <n v="-11.376953125"/>
    <n v="-5.951416015625"/>
    <n v="-26.603881835937955"/>
    <n v="-33.450561523437045"/>
    <n v="-22.294189453125"/>
    <n v="-11.7978515625"/>
    <n v="0.10205078125"/>
    <n v="9.9197998046870453"/>
    <n v="15.198486328125"/>
    <n v="-11.390869140625"/>
    <n v="-12.766357421875"/>
    <n v="-6.79345703125"/>
    <n v="0.867919921875"/>
    <n v="-19.16748046875"/>
    <n v="-12.312622070312045"/>
    <n v="10.179565429687045"/>
    <n v="1.481951363488752"/>
    <n v="1.8965995669680416"/>
    <n v="3.4606873530539168"/>
    <n v="1.9710236034899653"/>
    <n v="3.1836637078383188"/>
    <n v="2.0029196191422183"/>
    <n v="5.2368237339254069"/>
    <n v="3.2368237339254073"/>
    <n v="0.23682373392540734"/>
    <n v="-9.7631762660745931"/>
    <n v="12.236823733925407"/>
    <n v="2.2368237339254073"/>
    <n v="3.2368237339254073"/>
    <n v="5.2368237339254069"/>
    <n v="3.2368237339254073"/>
    <n v="2.2368237339254073"/>
    <n v="2.2368237339254073"/>
    <n v="7.2368237339254069"/>
    <n v="2.2368237339254073"/>
    <n v="2.2368237339254073"/>
  </r>
  <r>
    <n v="2425"/>
    <x v="269"/>
    <x v="1"/>
    <n v="0.42907714843704525"/>
    <n v="-35.356811523437045"/>
    <n v="-17.818237304687955"/>
    <n v="-2.189453125"/>
    <n v="-8.5283203125"/>
    <n v="-19.67578125"/>
    <n v="-13.430419921875"/>
    <n v="-12.5537109375"/>
    <n v="-5.83203125"/>
    <n v="-19.01025390625"/>
    <n v="-24.865966796875"/>
    <n v="-17.411499023437045"/>
    <n v="-27.043579101562955"/>
    <n v="-11.89697265625"/>
    <n v="-22.191162109375"/>
    <n v="-17.208618164062045"/>
    <n v="-37.003173828125"/>
    <n v="-20.327392578125"/>
    <n v="-11.478759765625"/>
    <n v="-38.690673828125"/>
    <n v="1.9721268117767314"/>
    <n v="3.4370533280887452"/>
    <n v="1.9482844263248331"/>
    <n v="2.5205016771703885"/>
    <n v="2.7589255316893699"/>
    <n v="8.5562652553482366"/>
    <n v="-9.1814685046808844"/>
    <n v="2.8185314953191152"/>
    <n v="2.8185314953191152"/>
    <n v="2.8185314953191152"/>
    <n v="2.8185314953191152"/>
    <n v="3.8185314953191152"/>
    <n v="3.8185314953191152"/>
    <n v="2.8185314953191152"/>
    <n v="4.8185314953191156"/>
    <n v="2.8185314953191152"/>
    <n v="2.8185314953191152"/>
    <n v="4.8185314953191156"/>
    <n v="2.8185314953191152"/>
    <n v="2.8185314953191152"/>
  </r>
  <r>
    <n v="2460"/>
    <x v="270"/>
    <x v="0"/>
    <n v="1.18994140625"/>
    <n v="-23.454833984375"/>
    <n v="31.74560546875"/>
    <n v="11.65380859375"/>
    <n v="37.821533203125"/>
    <n v="22.2216796875"/>
    <n v="74.09375"/>
    <n v="21.752197265625"/>
    <n v="31.774169921875"/>
    <n v="-23.30517578125"/>
    <n v="41.4677734375"/>
    <n v="32.5380859375"/>
    <n v="1.1640625"/>
    <n v="49.2119140625"/>
    <n v="60.02392578125"/>
    <n v="16.91845703125"/>
    <n v="-31.2666015625"/>
    <n v="45.17724609375"/>
    <n v="55.22607421875"/>
    <n v="38.5673828125"/>
    <n v="35.362295334789877"/>
    <n v="26.581692298374119"/>
    <n v="4.2997621571701705"/>
    <n v="12.800558420043087"/>
    <n v="59.42589019624014"/>
    <n v="5.894358186472644"/>
    <n v="0.58222314028939726"/>
    <n v="5.5822231402893969"/>
    <n v="3.5822231402893974"/>
    <n v="8.5822231402893969"/>
    <n v="45.5822231402894"/>
    <n v="40.5822231402894"/>
    <n v="15.582223140289397"/>
    <n v="26.582223140289397"/>
    <n v="1.5822231402893974"/>
    <n v="15.582223140289397"/>
    <n v="2.5822231402893974"/>
    <n v="64.5822231402894"/>
    <n v="11.582223140289397"/>
    <n v="26.582223140289397"/>
  </r>
  <r>
    <n v="2462"/>
    <x v="271"/>
    <x v="1"/>
    <n v="-15.639404296875"/>
    <n v="-19.457275390625"/>
    <n v="18.313720703125"/>
    <n v="-25.26416015625"/>
    <n v="-12.1962890625"/>
    <n v="-33.046630859375"/>
    <n v="-27.36279296875"/>
    <n v="-29.608154296875"/>
    <n v="10.287841796875"/>
    <n v="-6.0810546875"/>
    <n v="-8.5244140625"/>
    <n v="1.399658203125"/>
    <n v="9.58984375"/>
    <n v="-26.3486328125"/>
    <n v="-34.903076171875"/>
    <n v="-19.5830078125"/>
    <n v="-38.538330078125"/>
    <n v="-28.894287109375"/>
    <n v="-4.1083984375"/>
    <n v="-39.34765625"/>
    <n v="-1.98625119439431"/>
    <n v="-0.8952118059241958"/>
    <n v="-2.0422019322645721"/>
    <n v="-0.69938422337827799"/>
    <n v="-0.13987684467565559"/>
    <n v="-0.61545811657288463"/>
    <n v="0"/>
    <n v="0"/>
    <n v="0"/>
    <n v="2"/>
    <n v="0"/>
    <n v="1"/>
    <n v="0"/>
    <n v="-25"/>
    <n v="6"/>
    <n v="1"/>
    <n v="0"/>
    <n v="3"/>
    <n v="-9"/>
    <n v="1"/>
  </r>
  <r>
    <n v="2463"/>
    <x v="272"/>
    <x v="1"/>
    <n v="-23.30419921875"/>
    <n v="-14.406005859375"/>
    <n v="-29.367919921875"/>
    <n v="-24.200561523437045"/>
    <n v="-21.2431640625"/>
    <n v="-40.133422851562955"/>
    <n v="-8.0880126953120453"/>
    <n v="-25.4384765625"/>
    <n v="-14.714233398437955"/>
    <n v="-7.7086181640620453"/>
    <n v="30.159790039062045"/>
    <n v="-38.842163085937045"/>
    <n v="-0.57702636718795475"/>
    <n v="-13.530639648437045"/>
    <n v="13.2548828125"/>
    <n v="13.310424804687045"/>
    <n v="-19.155883789062045"/>
    <n v="-39.199829101562955"/>
    <n v="-9.639892578125"/>
    <n v="-2.1649169921870453"/>
    <n v="-4.5886415782185326"/>
    <n v="1.9061561710117467"/>
    <n v="0.3859841782311968"/>
    <n v="-5.0339765623056976E-3"/>
    <n v="0.24870845894040156"/>
    <n v="2.0330273887631005"/>
    <n v="0.3121440678160784"/>
    <n v="1.3121440678160785"/>
    <n v="0.3121440678160784"/>
    <n v="0.3121440678160784"/>
    <n v="0.3121440678160784"/>
    <n v="1.3121440678160785"/>
    <n v="0.3121440678160784"/>
    <n v="-5.6878559321839219"/>
    <n v="0.3121440678160784"/>
    <n v="0.3121440678160784"/>
    <n v="0.3121440678160784"/>
    <n v="0.3121440678160784"/>
    <n v="-5.6878559321839219"/>
    <n v="48.312144067816078"/>
  </r>
  <r>
    <n v="2480"/>
    <x v="273"/>
    <x v="0"/>
    <n v="350.51171875"/>
    <n v="385.01953125"/>
    <n v="575.4765625"/>
    <n v="823.77734375"/>
    <n v="876.24609375"/>
    <n v="773.109375"/>
    <n v="628.44921875"/>
    <n v="764.87890625"/>
    <n v="846.42578125"/>
    <n v="642.42578125"/>
    <n v="1076.11328125"/>
    <n v="1021.6484375"/>
    <n v="967.0859375"/>
    <n v="834.1796875"/>
    <n v="658.9140625"/>
    <n v="471.203125"/>
    <n v="847.6015625"/>
    <n v="639.296875"/>
    <n v="828.0625"/>
    <n v="815.0625"/>
    <n v="746.67940181699601"/>
    <n v="764.43296983301229"/>
    <n v="996.76896243155932"/>
    <n v="347.61950768204088"/>
    <n v="468.72390153640816"/>
    <n v="344.98516676019597"/>
    <n v="488"/>
    <n v="569"/>
    <n v="581"/>
    <n v="1131"/>
    <n v="1351"/>
    <n v="965"/>
    <n v="1467"/>
    <n v="1020"/>
    <n v="444"/>
    <n v="642"/>
    <n v="957"/>
    <n v="893"/>
    <n v="1074"/>
    <n v="761"/>
  </r>
  <r>
    <n v="2481"/>
    <x v="274"/>
    <x v="1"/>
    <n v="16.64453125"/>
    <n v="-32.22412109375"/>
    <n v="-7.28271484375"/>
    <n v="8.40185546875"/>
    <n v="-11.802734375"/>
    <n v="-7.93212890625"/>
    <n v="51.02685546875"/>
    <n v="-18.04833984375"/>
    <n v="-18.87646484375"/>
    <n v="6.1455078125"/>
    <n v="-42.2041015625"/>
    <n v="25.05712890625"/>
    <n v="-30.65478515625"/>
    <n v="10.07177734375"/>
    <n v="54.1494140625"/>
    <n v="-32.8193359375"/>
    <n v="-26.82666015625"/>
    <n v="5.37158203125"/>
    <n v="-24.48876953125"/>
    <n v="24.509765625"/>
    <n v="-3.4240424991071423"/>
    <n v="-1.4969043437069636"/>
    <n v="-1.5228700968199715"/>
    <n v="31.848992248287942"/>
    <n v="1.8372682254162371"/>
    <n v="1.9972336448571844"/>
    <n v="40.084337219698313"/>
    <n v="5.0843372196983116"/>
    <n v="1.0843372196983114"/>
    <n v="2.0843372196983116"/>
    <n v="-0.91566278030168857"/>
    <n v="3.0843372196983116"/>
    <n v="3.0843372196983116"/>
    <n v="8.4337219698311469E-2"/>
    <n v="4.0843372196983116"/>
    <n v="3.0843372196983116"/>
    <n v="8.4337219698311469E-2"/>
    <n v="16.084337219698313"/>
    <n v="4.0843372196983116"/>
    <n v="41.084337219698313"/>
  </r>
  <r>
    <n v="2482"/>
    <x v="275"/>
    <x v="0"/>
    <n v="121.96875"/>
    <n v="174.5703125"/>
    <n v="-25.81640625"/>
    <n v="111.7421875"/>
    <n v="102.1640625"/>
    <n v="118.20703125"/>
    <n v="275.14453125"/>
    <n v="198.36328125"/>
    <n v="154.2578125"/>
    <n v="126.4140625"/>
    <n v="120.10546875"/>
    <n v="173.25"/>
    <n v="-55.01953125"/>
    <n v="127.25"/>
    <n v="176.34375"/>
    <n v="350.10546875"/>
    <n v="623.56640625"/>
    <n v="1405.3046875"/>
    <n v="942.515625"/>
    <n v="-1465.375"/>
    <n v="30.077714113641449"/>
    <n v="53.670763117933681"/>
    <n v="45.534480831370047"/>
    <n v="32.572079605883573"/>
    <n v="27.00441242859754"/>
    <n v="46.386929529290668"/>
    <n v="60.36249563427603"/>
    <n v="126.36249563427603"/>
    <n v="96.36249563427603"/>
    <n v="98.36249563427603"/>
    <n v="141.36249563427603"/>
    <n v="168.36249563427603"/>
    <n v="129.36249563427603"/>
    <n v="166.36249563427603"/>
    <n v="203.36249563427603"/>
    <n v="239.36249563427603"/>
    <n v="573.362495634276"/>
    <n v="738.362495634276"/>
    <n v="819.362495634276"/>
    <n v="171.36249563427603"/>
  </r>
  <r>
    <n v="2505"/>
    <x v="276"/>
    <x v="1"/>
    <n v="-24.5673828125"/>
    <n v="-13.359619140625"/>
    <n v="-21.7333984375"/>
    <n v="-25.7900390625"/>
    <n v="-36.104736328125"/>
    <n v="-17.16357421875"/>
    <n v="39.14990234375"/>
    <n v="13.742431640625"/>
    <n v="-34.977783203125"/>
    <n v="24.197265625"/>
    <n v="-2.048828125"/>
    <n v="-26.3349609375"/>
    <n v="-48.752197265625"/>
    <n v="-53.211669921875"/>
    <n v="-33.808837890625"/>
    <n v="-1.9921875"/>
    <n v="-15.818115234375"/>
    <n v="18.06591796875"/>
    <n v="-11.47021484375"/>
    <n v="-1.882568359375"/>
    <n v="40.08771923163917"/>
    <n v="1.621623652863555"/>
    <n v="-1.074593674319601"/>
    <n v="22.767376578904535"/>
    <n v="4.301281000128923"/>
    <n v="2.7284045371084327"/>
    <n v="2.995356747720626"/>
    <n v="0.99535674772062621"/>
    <n v="0.99535674772062621"/>
    <n v="0.99535674772062621"/>
    <n v="3.995356747720626"/>
    <n v="1.9953567477206262"/>
    <n v="4.995356747720626"/>
    <n v="1.9953567477206262"/>
    <n v="2.995356747720626"/>
    <n v="0.99535674772062621"/>
    <n v="7.995356747720626"/>
    <n v="1.9953567477206262"/>
    <n v="-12.004643252279374"/>
    <n v="3.995356747720626"/>
  </r>
  <r>
    <n v="2506"/>
    <x v="277"/>
    <x v="1"/>
    <n v="-0.1005859375"/>
    <n v="-10.951782226562955"/>
    <n v="24.52197265625"/>
    <n v="9.2716064453129547"/>
    <n v="11.387329101562045"/>
    <n v="-31.238159179687045"/>
    <n v="1.6505126953120453"/>
    <n v="-42.89453125"/>
    <n v="-25.849365234375"/>
    <n v="-10.43408203125"/>
    <n v="-8.3067626953120453"/>
    <n v="-12.708374023437955"/>
    <n v="-12.187255859375"/>
    <n v="-12.069091796875"/>
    <n v="-16.916870117187045"/>
    <n v="-2.2049560546879547"/>
    <n v="-16.644409179687045"/>
    <n v="-17.540161132812955"/>
    <n v="-6.5157470703120453"/>
    <n v="-0.10681152343795475"/>
    <n v="12.461938486441834"/>
    <n v="0.71202477719460355"/>
    <n v="1.449089008893119"/>
    <n v="1.3118867119901729"/>
    <n v="4.5619730027429419"/>
    <n v="0.76204203534515735"/>
    <n v="0.88708518072154197"/>
    <n v="0.88708518072154197"/>
    <n v="0.88708518072154197"/>
    <n v="0.88708518072154197"/>
    <n v="0.88708518072154197"/>
    <n v="2.8870851807215421"/>
    <n v="1.8870851807215421"/>
    <n v="2.8870851807215421"/>
    <n v="3.8870851807215421"/>
    <n v="0.88708518072154197"/>
    <n v="0.88708518072154197"/>
    <n v="1.8870851807215421"/>
    <n v="1.8870851807215421"/>
    <n v="0.88708518072154197"/>
  </r>
  <r>
    <n v="2510"/>
    <x v="278"/>
    <x v="1"/>
    <n v="-9.912353515625"/>
    <n v="-24.010009765625"/>
    <n v="-26.586669921875"/>
    <n v="-35.291748046875"/>
    <n v="-4.10791015625"/>
    <n v="-7.06396484375"/>
    <n v="28.157470703125"/>
    <n v="-12.260009765625"/>
    <n v="-7.264892578125"/>
    <n v="1.36181640625"/>
    <n v="3.9638671875"/>
    <n v="-7.24609375"/>
    <n v="-31.463623046875"/>
    <n v="-15.003662109375"/>
    <n v="-16.2646484375"/>
    <n v="-25.760009765625"/>
    <n v="-26.4150390625"/>
    <n v="-5.31103515625"/>
    <n v="-21.131591796875"/>
    <n v="19.36865234375"/>
    <n v="1.4910278676412585"/>
    <n v="0.9017718508224063"/>
    <n v="0.82751473575760959"/>
    <n v="1.2445814777325697"/>
    <n v="1.6553254609137176"/>
    <n v="5.9839206474586364"/>
    <n v="3.18929263904921"/>
    <n v="3.18929263904921"/>
    <n v="1.1892926390492098"/>
    <n v="1.1892926390492098"/>
    <n v="8.18929263904921"/>
    <n v="13.18929263904921"/>
    <n v="1.1892926390492098"/>
    <n v="5.18929263904921"/>
    <n v="9.18929263904921"/>
    <n v="2.18929263904921"/>
    <n v="1.1892926390492098"/>
    <n v="1.1892926390492098"/>
    <n v="1.1892926390492098"/>
    <n v="9.18929263904921"/>
  </r>
  <r>
    <n v="2513"/>
    <x v="279"/>
    <x v="1"/>
    <n v="-9.264404296875"/>
    <n v="-15.11572265625"/>
    <n v="-28.197387695312955"/>
    <n v="-1.02294921875"/>
    <n v="-6.124755859375"/>
    <n v="-15.163818359375"/>
    <n v="-30.616455078125"/>
    <n v="-29.685180664062045"/>
    <n v="-6.003173828125"/>
    <n v="-4.5440673828129547"/>
    <n v="12.490600585937955"/>
    <n v="-24.117065429687955"/>
    <n v="-19.877563476562045"/>
    <n v="5.6187744140620453"/>
    <n v="2.3897705078129547"/>
    <n v="-11.998779296875"/>
    <n v="-40.990966796875"/>
    <n v="-4.7601318359379547"/>
    <n v="21.886596679687955"/>
    <n v="-28.098510742187955"/>
    <n v="1.0781455292179687"/>
    <n v="1.3734167959662194"/>
    <n v="-0.11770310111244631"/>
    <n v="0.90098276916901832"/>
    <n v="1.1962540359172689"/>
    <n v="2.4324710493158692"/>
    <n v="1.5801066826899948"/>
    <n v="-0.41989331731000523"/>
    <n v="2.580106682689995"/>
    <n v="2.580106682689995"/>
    <n v="1.5801066826899948"/>
    <n v="1.5801066826899948"/>
    <n v="1.5801066826899948"/>
    <n v="10.580106682689994"/>
    <n v="2.580106682689995"/>
    <n v="-0.41989331731000523"/>
    <n v="1.5801066826899948"/>
    <n v="1.5801066826899948"/>
    <n v="-14.419893317310006"/>
    <n v="3.580106682689995"/>
  </r>
  <r>
    <n v="2514"/>
    <x v="280"/>
    <x v="1"/>
    <n v="-23.556640625"/>
    <n v="-12.947265625"/>
    <n v="-32.2041015625"/>
    <n v="-29.9736328125"/>
    <n v="-36.2548828125"/>
    <n v="-46.9365234375"/>
    <n v="26.6591796875"/>
    <n v="-13.654296875"/>
    <n v="3.96484375"/>
    <n v="2.341796875"/>
    <n v="24.126953125"/>
    <n v="-8.5400390625"/>
    <n v="-47.0595703125"/>
    <n v="-36.9111328125"/>
    <n v="-25.03125"/>
    <n v="-19.017578125"/>
    <n v="-29.4697265625"/>
    <n v="-71.1728515625"/>
    <n v="-25.55078125"/>
    <n v="-17.1162109375"/>
    <n v="1.9326996251807431"/>
    <n v="28.259694510492487"/>
    <n v="-3.4416296603318255"/>
    <n v="1.136502693993696"/>
    <n v="1.463497579305441"/>
    <n v="2.5250934875548365"/>
    <n v="4.1885909302107089"/>
    <n v="27.188590930210708"/>
    <n v="0.18859093021070894"/>
    <n v="44.188590930210708"/>
    <n v="4.1885909302107089"/>
    <n v="1.1885909302107089"/>
    <n v="58.188590930210708"/>
    <n v="16.188590930210708"/>
    <n v="5.1885909302107089"/>
    <n v="5.1885909302107089"/>
    <n v="33.188590930210708"/>
    <n v="9.1885909302107081"/>
    <n v="6.1885909302107089"/>
    <n v="-6.8114090697892911"/>
  </r>
  <r>
    <n v="2518"/>
    <x v="281"/>
    <x v="1"/>
    <n v="-28.29541015625"/>
    <n v="-19.650634765625"/>
    <n v="-51.4580078125"/>
    <n v="-11.735595703125"/>
    <n v="-46.782470703125"/>
    <n v="17.988525390625"/>
    <n v="6.196044921875"/>
    <n v="-22.241943359375"/>
    <n v="-1.061279296875"/>
    <n v="-18.56787109375"/>
    <n v="-23.308349609375"/>
    <n v="-15.1767578125"/>
    <n v="-1.43310546875"/>
    <n v="-40.82763671875"/>
    <n v="8.59228515625"/>
    <n v="-4.66552734375"/>
    <n v="-24.96728515625"/>
    <n v="-15.264404296875"/>
    <n v="1.839599609375"/>
    <n v="-18.91943359375"/>
    <n v="4.2324444981652167"/>
    <n v="3.6260872230702974"/>
    <n v="1.6381914622996425"/>
    <n v="0.99625886322216917"/>
    <n v="3.3899015881272492"/>
    <n v="4.7048157680513132"/>
    <n v="2.9016371305038535"/>
    <n v="2.9016371305038535"/>
    <n v="2.9016371305038535"/>
    <n v="2.9016371305038535"/>
    <n v="4.901637130503854"/>
    <n v="3.9016371305038535"/>
    <n v="15.901637130503854"/>
    <n v="7.901637130503854"/>
    <n v="6.901637130503854"/>
    <n v="3.9016371305038535"/>
    <n v="5.901637130503854"/>
    <n v="2.9016371305038535"/>
    <n v="-14.098362869496146"/>
    <n v="4.901637130503854"/>
  </r>
  <r>
    <n v="2521"/>
    <x v="282"/>
    <x v="1"/>
    <n v="-45.082275390625"/>
    <n v="-71.103759765625"/>
    <n v="-21.9873046875"/>
    <n v="-60.255615234375"/>
    <n v="15.25830078125"/>
    <n v="-3.94091796875"/>
    <n v="17.078857421875"/>
    <n v="2.5927734375"/>
    <n v="0.88818359375"/>
    <n v="-28.69287109375"/>
    <n v="-36.588623046875"/>
    <n v="-2.57958984375"/>
    <n v="-26.113525390625"/>
    <n v="7.929443359375"/>
    <n v="-25.29345703125"/>
    <n v="16.108154296875"/>
    <n v="-34.4375"/>
    <n v="-7.8828125"/>
    <n v="-7.940673828125"/>
    <n v="-76.287353515625"/>
    <n v="2.3075581549737496"/>
    <n v="2.8243613179220692"/>
    <n v="0.21450534503305496"/>
    <n v="3.9974762572047577"/>
    <n v="5.5142794201530769"/>
    <n v="2.9277219505117333"/>
    <n v="40.186123531985892"/>
    <n v="42.186123531985892"/>
    <n v="12.186123531985892"/>
    <n v="17.186123531985892"/>
    <n v="6.1861235319858929"/>
    <n v="3.1861235319858929"/>
    <n v="34.186123531985892"/>
    <n v="2.1861235319858929"/>
    <n v="10.186123531985892"/>
    <n v="3.1861235319858929"/>
    <n v="5.1861235319858929"/>
    <n v="14.186123531985892"/>
    <n v="3.1861235319858929"/>
    <n v="9.186123531985892"/>
  </r>
  <r>
    <n v="2523"/>
    <x v="283"/>
    <x v="1"/>
    <n v="-16.8251953125"/>
    <n v="-5.4755859375"/>
    <n v="-15.8232421875"/>
    <n v="-22.18359375"/>
    <n v="24.361328125"/>
    <n v="29.056640625"/>
    <n v="26.47265625"/>
    <n v="51.228515625"/>
    <n v="2.5068359375"/>
    <n v="-33.634765625"/>
    <n v="-80.0849609375"/>
    <n v="-70.3056640625"/>
    <n v="-104.681640625"/>
    <n v="-39.201171875"/>
    <n v="-47.4130859375"/>
    <n v="-38.115234375"/>
    <n v="-9.1005859375"/>
    <n v="-45.1015625"/>
    <n v="-34.193359375"/>
    <n v="-48.771484375"/>
    <n v="41.93475510252609"/>
    <n v="3.4136217127115343"/>
    <n v="0.94534533127502884"/>
    <n v="7.0474351364148209"/>
    <n v="55.526301746600268"/>
    <n v="56.709395034748624"/>
    <n v="113.44882833984134"/>
    <n v="58.448828339841349"/>
    <n v="107.44882833984134"/>
    <n v="23.448828339841349"/>
    <n v="34.448828339841349"/>
    <n v="147.44882833984136"/>
    <n v="311.44882833984133"/>
    <n v="296.44882833984133"/>
    <n v="90.448828339841342"/>
    <n v="113.44882833984134"/>
    <n v="60.448828339841349"/>
    <n v="-7.5511716601586532"/>
    <n v="-75.551171660158658"/>
    <n v="-80.551171660158658"/>
  </r>
  <r>
    <n v="2560"/>
    <x v="284"/>
    <x v="1"/>
    <n v="4.9443359375"/>
    <n v="-31.66064453125"/>
    <n v="-25.74609375"/>
    <n v="12.734375"/>
    <n v="-4.22119140625"/>
    <n v="-29.517822265625"/>
    <n v="-2.84912109375"/>
    <n v="-12.766357421875"/>
    <n v="24.749267578125"/>
    <n v="7.029052734375"/>
    <n v="0.28466796875"/>
    <n v="19.08984375"/>
    <n v="-45.68017578125"/>
    <n v="-27.889404296875"/>
    <n v="15.8076171875"/>
    <n v="-1.242431640625"/>
    <n v="-46.1318359375"/>
    <n v="-29.11279296875"/>
    <n v="4.835693359375"/>
    <n v="51.442138671875"/>
    <n v="3.4228836836659688"/>
    <n v="3.0772813742116396"/>
    <n v="-1.2274269630440007"/>
    <n v="-0.96975493066143437"/>
    <n v="3.6846427598842366"/>
    <n v="6.2081609123207739"/>
    <n v="1.5353597575936095"/>
    <n v="4.5353597575936098"/>
    <n v="1.5353597575936095"/>
    <n v="7.5353597575936098"/>
    <n v="14.535359757593609"/>
    <n v="32.535359757593611"/>
    <n v="0.53535975759360954"/>
    <n v="10.535359757593609"/>
    <n v="4.5353597575936098"/>
    <n v="8.5353597575936089"/>
    <n v="4.5353597575936098"/>
    <n v="7.5353597575936098"/>
    <n v="3.5353597575936098"/>
    <n v="4.5353597575936098"/>
  </r>
  <r>
    <n v="2580"/>
    <x v="285"/>
    <x v="0"/>
    <n v="312.234375"/>
    <n v="26.15625"/>
    <n v="207.33984375"/>
    <n v="425.72265625"/>
    <n v="307.16015625"/>
    <n v="287.0078125"/>
    <n v="394.44921875"/>
    <n v="412.81640625"/>
    <n v="401.44140625"/>
    <n v="217.96875"/>
    <n v="416.78125"/>
    <n v="306.67578125"/>
    <n v="226.1015625"/>
    <n v="234.3671875"/>
    <n v="261.0390625"/>
    <n v="189.77734375"/>
    <n v="309.77734375"/>
    <n v="197.765625"/>
    <n v="312.06640625"/>
    <n v="509.19140625"/>
    <n v="386.70046126329663"/>
    <n v="526.75901346135743"/>
    <n v="160.16332486115033"/>
    <n v="23.065329944460132"/>
    <n v="16.123882142520944"/>
    <n v="24.970723900969595"/>
    <n v="280"/>
    <n v="69"/>
    <n v="583"/>
    <n v="164"/>
    <n v="308"/>
    <n v="486"/>
    <n v="387"/>
    <n v="650"/>
    <n v="254"/>
    <n v="689"/>
    <n v="357"/>
    <n v="396"/>
    <n v="185"/>
    <n v="121"/>
  </r>
  <r>
    <n v="2581"/>
    <x v="286"/>
    <x v="0"/>
    <n v="85.671875"/>
    <n v="78.306640625"/>
    <n v="52.3359375"/>
    <n v="114.6875"/>
    <n v="119.646484375"/>
    <n v="147.419921875"/>
    <n v="209.646484375"/>
    <n v="179.392578125"/>
    <n v="205.203125"/>
    <n v="65.818359375"/>
    <n v="164.79296875"/>
    <n v="133.033203125"/>
    <n v="20.908203125"/>
    <n v="82.134765625"/>
    <n v="2.962890625"/>
    <n v="94.24609375"/>
    <n v="62.8125"/>
    <n v="65.248046875"/>
    <n v="89.484375"/>
    <n v="-64.666015625"/>
    <n v="126.60778499482255"/>
    <n v="45.779676174338697"/>
    <n v="195.76162571778218"/>
    <n v="24.704650287112869"/>
    <n v="49.876541466629014"/>
    <n v="35.414054410241931"/>
    <n v="42"/>
    <n v="22"/>
    <n v="150"/>
    <n v="11"/>
    <n v="112"/>
    <n v="138"/>
    <n v="194"/>
    <n v="60"/>
    <n v="44"/>
    <n v="137"/>
    <n v="60"/>
    <n v="51"/>
    <n v="29"/>
    <n v="104"/>
  </r>
  <r>
    <n v="2582"/>
    <x v="287"/>
    <x v="1"/>
    <n v="-22.8505859375"/>
    <n v="-34.3818359375"/>
    <n v="-71.2490234375"/>
    <n v="17.0166015625"/>
    <n v="134.5732421875"/>
    <n v="159.5341796875"/>
    <n v="101.94140625"/>
    <n v="198.4775390625"/>
    <n v="153.1591796875"/>
    <n v="62.5029296875"/>
    <n v="46.388671875"/>
    <n v="66.8720703125"/>
    <n v="-38.248046875"/>
    <n v="34.533203125"/>
    <n v="-1.3505859375"/>
    <n v="91.8271484375"/>
    <n v="-5.67578125"/>
    <n v="-19.181640625"/>
    <n v="93.5673828125"/>
    <n v="440.7001953125"/>
    <n v="32.057298120988598"/>
    <n v="29.343375500259992"/>
    <n v="8.7986847349394566"/>
    <n v="13.685651693425765"/>
    <n v="25.971729072697158"/>
    <n v="25.800590976114272"/>
    <n v="32.943629665749967"/>
    <n v="102.94362966574997"/>
    <n v="28.943629665749967"/>
    <n v="11.943629665749967"/>
    <n v="56.943629665749967"/>
    <n v="71.943629665749967"/>
    <n v="135.94362966574997"/>
    <n v="200.94362966574997"/>
    <n v="108.94362966574997"/>
    <n v="72.943629665749967"/>
    <n v="135.94362966574997"/>
    <n v="258.94362966575"/>
    <n v="1012.94362966575"/>
    <n v="1484.94362966575"/>
  </r>
  <r>
    <n v="2583"/>
    <x v="288"/>
    <x v="1"/>
    <n v="27.24951171875"/>
    <n v="27.98681640625"/>
    <n v="-3.19384765625"/>
    <n v="-10.05712890625"/>
    <n v="6.6787109375"/>
    <n v="-12.76171875"/>
    <n v="-33.32177734375"/>
    <n v="27.17529296875"/>
    <n v="-21.853515625"/>
    <n v="15.2353515625"/>
    <n v="11.87109375"/>
    <n v="5.07666015625"/>
    <n v="-0.99609375"/>
    <n v="-27.92578125"/>
    <n v="-4.478515625"/>
    <n v="-56.90869140625"/>
    <n v="-20.533203125"/>
    <n v="-58.283203125"/>
    <n v="10.93994140625"/>
    <n v="-25.48046875"/>
    <n v="88.642411120524642"/>
    <n v="75.440992814333683"/>
    <n v="64.408155260598079"/>
    <n v="9.1632621042392284"/>
    <n v="1.9618437980482599"/>
    <n v="7.6007091530954849"/>
    <n v="15"/>
    <n v="3"/>
    <n v="2"/>
    <n v="3"/>
    <n v="4"/>
    <n v="3"/>
    <n v="1"/>
    <n v="3"/>
    <n v="14"/>
    <n v="2"/>
    <n v="1"/>
    <n v="80"/>
    <n v="6"/>
    <n v="-30"/>
  </r>
  <r>
    <n v="2584"/>
    <x v="289"/>
    <x v="0"/>
    <n v="107.11328125"/>
    <n v="-11.83203125"/>
    <n v="60.08203125"/>
    <n v="-0.9892578125"/>
    <n v="40.9345703125"/>
    <n v="60.01171875"/>
    <n v="95.341796875"/>
    <n v="110.0693359375"/>
    <n v="84.5478515625"/>
    <n v="22.8173828125"/>
    <n v="30.74609375"/>
    <n v="-39.0537109375"/>
    <n v="-17.4267578125"/>
    <n v="-46.6044921875"/>
    <n v="-48.7060546875"/>
    <n v="-38.9775390625"/>
    <n v="-14.173828125"/>
    <n v="62.8056640625"/>
    <n v="57.7490234375"/>
    <n v="-15.0673828125"/>
    <n v="8.9112470009661049"/>
    <n v="7.7354335145059068"/>
    <n v="-4.4767083788701001"/>
    <n v="-1.1832649071577785"/>
    <n v="3.640921606382026"/>
    <n v="5.1002708172138682"/>
    <n v="12.01236407398377"/>
    <n v="16.012364073983768"/>
    <n v="-40.987635926016232"/>
    <n v="90.012364073983775"/>
    <n v="249.01236407398378"/>
    <n v="8.01236407398377"/>
    <n v="6.01236407398377"/>
    <n v="122.01236407398378"/>
    <n v="222.01236407398378"/>
    <n v="191.01236407398378"/>
    <n v="407.01236407398375"/>
    <n v="330.01236407398375"/>
    <n v="164.01236407398378"/>
    <n v="276.0123640739837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92A935B-1597-4093-85B5-B29C0BBEE986}" name="Pivottabell6" cacheId="5" applyNumberFormats="0" applyBorderFormats="0" applyFontFormats="0" applyPatternFormats="0" applyAlignmentFormats="0" applyWidthHeightFormats="1" dataCaption="Värden" updatedVersion="8" minRefreshableVersion="3" useAutoFormatting="1" itemPrintTitles="1" createdVersion="8" indent="0" outline="1" outlineData="1" multipleFieldFilters="0">
  <location ref="A10:T11" firstHeaderRow="0" firstDataRow="1" firstDataCol="0" rowPageCount="2" colPageCount="1"/>
  <pivotFields count="43">
    <pivotField showAll="0"/>
    <pivotField axis="axisPage" multipleItemSelectionAllowed="1" showAll="0">
      <items count="291">
        <item x="145"/>
        <item h="1" x="172"/>
        <item h="1" x="72"/>
        <item h="1" x="56"/>
        <item h="1" x="220"/>
        <item h="1" x="277"/>
        <item h="1" x="276"/>
        <item h="1" x="197"/>
        <item h="1" x="207"/>
        <item h="1" x="234"/>
        <item h="1" x="154"/>
        <item h="1" x="258"/>
        <item h="1" x="262"/>
        <item h="1" x="101"/>
        <item h="1" x="287"/>
        <item h="1" x="148"/>
        <item h="1" x="244"/>
        <item h="1" x="88"/>
        <item h="1" x="231"/>
        <item h="1" x="173"/>
        <item h="1" x="7"/>
        <item h="1" x="46"/>
        <item h="1" x="110"/>
        <item h="1" x="254"/>
        <item h="1" x="97"/>
        <item h="1" x="115"/>
        <item h="1" x="143"/>
        <item h="1" x="14"/>
        <item h="1" x="202"/>
        <item h="1" x="269"/>
        <item h="1" x="184"/>
        <item h="1" x="5"/>
        <item h="1" x="67"/>
        <item h="1" x="82"/>
        <item h="1" x="32"/>
        <item h="1" x="40"/>
        <item h="1" x="121"/>
        <item h="1" x="150"/>
        <item h="1" x="218"/>
        <item h="1" x="131"/>
        <item h="1" x="182"/>
        <item h="1" x="230"/>
        <item h="1" x="195"/>
        <item h="1" x="48"/>
        <item h="1" x="38"/>
        <item h="1" x="189"/>
        <item h="1" x="144"/>
        <item h="1" x="223"/>
        <item h="1" x="60"/>
        <item h="1" x="35"/>
        <item h="1" x="57"/>
        <item h="1" x="89"/>
        <item h="1" x="190"/>
        <item h="1" x="149"/>
        <item h="1" x="152"/>
        <item h="1" x="283"/>
        <item h="1" x="241"/>
        <item h="1" x="164"/>
        <item h="1" x="161"/>
        <item h="1" x="59"/>
        <item h="1" x="196"/>
        <item h="1" x="201"/>
        <item h="1" x="214"/>
        <item h="1" x="129"/>
        <item h="1" x="187"/>
        <item h="1" x="9"/>
        <item h="1" x="288"/>
        <item h="1" x="29"/>
        <item h="1" x="233"/>
        <item h="1" x="119"/>
        <item h="1" x="159"/>
        <item h="1" x="180"/>
        <item h="1" x="237"/>
        <item h="1" x="6"/>
        <item h="1" x="245"/>
        <item h="1" x="80"/>
        <item h="1" x="128"/>
        <item h="1" x="26"/>
        <item h="1" x="203"/>
        <item h="1" x="259"/>
        <item h="1" x="248"/>
        <item h="1" x="134"/>
        <item h="1" x="127"/>
        <item h="1" x="120"/>
        <item h="1" x="77"/>
        <item h="1" x="107"/>
        <item h="1" x="108"/>
        <item h="1" x="278"/>
        <item h="1" x="4"/>
        <item h="1" x="62"/>
        <item h="1" x="280"/>
        <item h="1" x="83"/>
        <item h="1" x="151"/>
        <item h="1" x="93"/>
        <item h="1" x="208"/>
        <item h="1" x="91"/>
        <item h="1" x="193"/>
        <item h="1" x="39"/>
        <item h="1" x="183"/>
        <item h="1" x="45"/>
        <item h="1" x="289"/>
        <item h="1" x="113"/>
        <item h="1" x="28"/>
        <item h="1" x="250"/>
        <item h="1" x="124"/>
        <item h="1" x="194"/>
        <item h="1" x="255"/>
        <item h="1" x="206"/>
        <item h="1" x="133"/>
        <item h="1" x="213"/>
        <item h="1" x="166"/>
        <item h="1" x="102"/>
        <item h="1" x="219"/>
        <item h="1" x="130"/>
        <item h="1" x="118"/>
        <item h="1" x="200"/>
        <item h="1" x="199"/>
        <item h="1" x="224"/>
        <item h="1" x="146"/>
        <item h="1" x="70"/>
        <item h="1" x="21"/>
        <item h="1" x="177"/>
        <item h="1" x="156"/>
        <item h="1" x="210"/>
        <item h="1" x="50"/>
        <item h="1" x="76"/>
        <item h="1" x="240"/>
        <item h="1" x="204"/>
        <item h="1" x="103"/>
        <item h="1" x="235"/>
        <item h="1" x="285"/>
        <item h="1" x="117"/>
        <item h="1" x="274"/>
        <item h="1" x="167"/>
        <item h="1" x="116"/>
        <item h="1" x="222"/>
        <item h="1" x="266"/>
        <item h="1" x="176"/>
        <item h="1" x="157"/>
        <item h="1" x="74"/>
        <item h="1" x="155"/>
        <item h="1" x="55"/>
        <item h="1" x="229"/>
        <item h="1" x="53"/>
        <item h="1" x="58"/>
        <item h="1" x="141"/>
        <item h="1" x="188"/>
        <item h="1" x="165"/>
        <item h="1" x="81"/>
        <item h="1" x="79"/>
        <item h="1" x="18"/>
        <item h="1" x="209"/>
        <item h="1" x="215"/>
        <item h="1" x="239"/>
        <item h="1" x="261"/>
        <item h="1" x="51"/>
        <item h="1" x="23"/>
        <item h="1" x="265"/>
        <item h="1" x="84"/>
        <item h="1" x="12"/>
        <item h="1" x="36"/>
        <item h="1" x="25"/>
        <item h="1" x="63"/>
        <item h="1" x="236"/>
        <item h="1" x="90"/>
        <item h="1" x="226"/>
        <item h="1" x="139"/>
        <item h="1" x="111"/>
        <item h="1" x="85"/>
        <item h="1" x="238"/>
        <item h="1" x="37"/>
        <item h="1" x="282"/>
        <item h="1" x="135"/>
        <item h="1" x="112"/>
        <item h="1" x="286"/>
        <item h="1" x="253"/>
        <item h="1" x="264"/>
        <item h="1" x="92"/>
        <item h="1" x="225"/>
        <item h="1" x="217"/>
        <item h="1" x="8"/>
        <item h="1" x="242"/>
        <item h="1" x="24"/>
        <item h="1" x="125"/>
        <item h="1" x="106"/>
        <item h="1" x="178"/>
        <item h="1" x="275"/>
        <item h="1" x="211"/>
        <item h="1" x="105"/>
        <item h="1" x="179"/>
        <item h="1" x="228"/>
        <item h="1" x="251"/>
        <item h="1" x="15"/>
        <item h="1" x="20"/>
        <item h="1" x="268"/>
        <item h="1" x="140"/>
        <item h="1" x="96"/>
        <item h="1" x="137"/>
        <item h="1" x="16"/>
        <item h="1" x="186"/>
        <item h="1" x="267"/>
        <item h="1" x="41"/>
        <item h="1" x="169"/>
        <item h="1" x="256"/>
        <item h="1" x="19"/>
        <item h="1" x="249"/>
        <item h="1" x="192"/>
        <item h="1" x="212"/>
        <item h="1" x="95"/>
        <item h="1" x="104"/>
        <item h="1" x="158"/>
        <item h="1" x="198"/>
        <item h="1" x="232"/>
        <item h="1" x="65"/>
        <item h="1" x="243"/>
        <item h="1" x="52"/>
        <item h="1" x="17"/>
        <item h="1" x="94"/>
        <item h="1" x="142"/>
        <item h="1" x="162"/>
        <item h="1" x="181"/>
        <item h="1" x="30"/>
        <item h="1" x="247"/>
        <item h="1" x="71"/>
        <item h="1" x="138"/>
        <item h="1" x="109"/>
        <item h="1" x="185"/>
        <item h="1" x="78"/>
        <item h="1" x="153"/>
        <item h="1" x="68"/>
        <item h="1" x="123"/>
        <item h="1" x="171"/>
        <item h="1" x="42"/>
        <item h="1" x="10"/>
        <item h="1" x="13"/>
        <item h="1" x="163"/>
        <item h="1" x="168"/>
        <item h="1" x="174"/>
        <item h="1" x="273"/>
        <item h="1" x="0"/>
        <item h="1" x="11"/>
        <item h="1" x="31"/>
        <item h="1" x="69"/>
        <item h="1" x="54"/>
        <item h="1" x="61"/>
        <item h="1" x="49"/>
        <item h="1" x="1"/>
        <item h="1" x="221"/>
        <item h="1" x="160"/>
        <item h="1" x="132"/>
        <item h="1" x="22"/>
        <item h="1" x="98"/>
        <item h="1" x="66"/>
        <item h="1" x="271"/>
        <item h="1" x="87"/>
        <item h="1" x="263"/>
        <item h="1" x="34"/>
        <item h="1" x="147"/>
        <item h="1" x="170"/>
        <item h="1" x="270"/>
        <item h="1" x="3"/>
        <item h="1" x="64"/>
        <item h="1" x="86"/>
        <item h="1" x="216"/>
        <item h="1" x="75"/>
        <item h="1" x="44"/>
        <item h="1" x="122"/>
        <item h="1" x="175"/>
        <item h="1" x="246"/>
        <item h="1" x="257"/>
        <item h="1" x="191"/>
        <item h="1" x="272"/>
        <item h="1" x="114"/>
        <item h="1" x="47"/>
        <item h="1" x="73"/>
        <item h="1" x="227"/>
        <item h="1" x="27"/>
        <item h="1" x="284"/>
        <item h="1" x="126"/>
        <item h="1" x="136"/>
        <item h="1" x="43"/>
        <item h="1" x="205"/>
        <item h="1" x="100"/>
        <item h="1" x="252"/>
        <item h="1" x="260"/>
        <item h="1" x="2"/>
        <item h="1" x="33"/>
        <item h="1" x="99"/>
        <item h="1" x="279"/>
        <item h="1" x="281"/>
        <item t="default"/>
      </items>
    </pivotField>
    <pivotField axis="axisPage" showAll="0">
      <items count="3">
        <item x="0"/>
        <item x="1"/>
        <item t="default"/>
      </items>
    </pivotField>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164" showAll="0"/>
    <pivotField dataField="1" numFmtId="3" showAll="0"/>
    <pivotField dataField="1" numFmtId="3" showAll="0"/>
    <pivotField dataField="1" numFmtId="3" showAll="0"/>
    <pivotField dataField="1" numFmtId="3" showAll="0"/>
    <pivotField dataField="1" numFmtId="3" showAll="0"/>
    <pivotField dataField="1" numFmtId="3" showAll="0"/>
    <pivotField dataField="1" numFmtId="3" showAll="0"/>
    <pivotField dataField="1" numFmtId="3" showAll="0"/>
    <pivotField dataField="1" numFmtId="3" showAll="0"/>
    <pivotField dataField="1" numFmtId="3" showAll="0"/>
    <pivotField dataField="1" numFmtId="3" showAll="0"/>
    <pivotField dataField="1" numFmtId="3" showAll="0"/>
    <pivotField dataField="1" numFmtId="3" showAll="0"/>
    <pivotField dataField="1" numFmtId="3" showAll="0"/>
    <pivotField dataField="1" numFmtId="3" showAll="0"/>
    <pivotField dataField="1" numFmtId="3" showAll="0"/>
    <pivotField dataField="1" numFmtId="3" showAll="0"/>
    <pivotField dataField="1" numFmtId="3" showAll="0"/>
    <pivotField dataField="1" numFmtId="3" showAll="0"/>
    <pivotField dataField="1" numFmtId="3" showAll="0"/>
  </pivotFields>
  <rowItems count="1">
    <i/>
  </rowItems>
  <colFields count="1">
    <field x="-2"/>
  </colFields>
  <colItems count="20">
    <i>
      <x/>
    </i>
    <i i="1">
      <x v="1"/>
    </i>
    <i i="2">
      <x v="2"/>
    </i>
    <i i="3">
      <x v="3"/>
    </i>
    <i i="4">
      <x v="4"/>
    </i>
    <i i="5">
      <x v="5"/>
    </i>
    <i i="6">
      <x v="6"/>
    </i>
    <i i="7">
      <x v="7"/>
    </i>
    <i i="8">
      <x v="8"/>
    </i>
    <i i="9">
      <x v="9"/>
    </i>
    <i i="10">
      <x v="10"/>
    </i>
    <i i="11">
      <x v="11"/>
    </i>
    <i i="12">
      <x v="12"/>
    </i>
    <i i="13">
      <x v="13"/>
    </i>
    <i i="14">
      <x v="14"/>
    </i>
    <i i="15">
      <x v="15"/>
    </i>
    <i i="16">
      <x v="16"/>
    </i>
    <i i="17">
      <x v="17"/>
    </i>
    <i i="18">
      <x v="18"/>
    </i>
    <i i="19">
      <x v="19"/>
    </i>
  </colItems>
  <pageFields count="2">
    <pageField fld="2" hier="-1"/>
    <pageField fld="1" hier="-1"/>
  </pageFields>
  <dataFields count="20">
    <dataField name="Summa av Tillkommande lägenheter 2006" fld="23" baseField="0" baseItem="0" numFmtId="3"/>
    <dataField name="Summa av Tillkommande lägenheter 2007" fld="24" baseField="0" baseItem="0" numFmtId="3"/>
    <dataField name="Summa av Tillkommande lägenheter 2008" fld="25" baseField="0" baseItem="0" numFmtId="3"/>
    <dataField name="Summa av Tillkommande lägenheter 2009" fld="26" baseField="0" baseItem="0" numFmtId="3"/>
    <dataField name="Summa av Tillkommande lägenheter 2010" fld="27" baseField="0" baseItem="0" numFmtId="3"/>
    <dataField name="Summa av Tillkommande lägenheter 2011" fld="28" baseField="0" baseItem="0" numFmtId="3"/>
    <dataField name="Summa av Tillkommande lägenheter 2012" fld="29" baseField="0" baseItem="0" numFmtId="3"/>
    <dataField name="Summa av Tillkommande lägenheter 2013" fld="30" baseField="0" baseItem="0" numFmtId="3"/>
    <dataField name="Summa av Tillkommande lägenheter 2014" fld="31" baseField="0" baseItem="0" numFmtId="3"/>
    <dataField name="Summa av Tillkommande lägenheter 2015" fld="32" baseField="0" baseItem="0" numFmtId="3"/>
    <dataField name="Summa av Tillkommande lägenheter 2016" fld="33" baseField="0" baseItem="0" numFmtId="3"/>
    <dataField name="Summa av Tillkommande lägenheter 2017" fld="34" baseField="0" baseItem="0" numFmtId="3"/>
    <dataField name="Summa av Tillkommande lägenheter 2018" fld="35" baseField="0" baseItem="0" numFmtId="3"/>
    <dataField name="Summa av Tillkommande lägenheter 2019" fld="36" baseField="0" baseItem="0" numFmtId="3"/>
    <dataField name="Summa av Tillkommande lägenheter 2020" fld="37" baseField="0" baseItem="0" numFmtId="3"/>
    <dataField name="Summa av Tillkommande lägenheter 2021" fld="38" baseField="0" baseItem="0" numFmtId="3"/>
    <dataField name="Summa av Tillkommande lägenheter 2022" fld="39" baseField="0" baseItem="0" numFmtId="3"/>
    <dataField name="Summa av Tillkommande lägenheter 2023" fld="40" baseField="0" baseItem="0" numFmtId="3"/>
    <dataField name="Summa av Tillkommande lägenheter 2024" fld="41" baseField="0" baseItem="0" numFmtId="3"/>
    <dataField name="Summa av Tillkommande lägenheter 2025" fld="42" baseField="0" baseItem="0" numFmtId="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D7FF7F7-3EDB-4ABE-9565-5172D4B35725}" name="Pivottabell5" cacheId="5" applyNumberFormats="0" applyBorderFormats="0" applyFontFormats="0" applyPatternFormats="0" applyAlignmentFormats="0" applyWidthHeightFormats="1" dataCaption="Värden" updatedVersion="8" minRefreshableVersion="3" useAutoFormatting="1" itemPrintTitles="1" createdVersion="8" indent="0" outline="1" outlineData="1" multipleFieldFilters="0">
  <location ref="A4:T5" firstHeaderRow="0" firstDataRow="1" firstDataCol="0" rowPageCount="2" colPageCount="1"/>
  <pivotFields count="43">
    <pivotField showAll="0"/>
    <pivotField axis="axisPage" multipleItemSelectionAllowed="1" showAll="0">
      <items count="291">
        <item x="145"/>
        <item h="1" x="172"/>
        <item h="1" x="72"/>
        <item h="1" x="56"/>
        <item h="1" x="220"/>
        <item h="1" x="277"/>
        <item h="1" x="276"/>
        <item h="1" x="197"/>
        <item h="1" x="207"/>
        <item h="1" x="234"/>
        <item h="1" x="154"/>
        <item h="1" x="258"/>
        <item h="1" x="262"/>
        <item h="1" x="101"/>
        <item h="1" x="287"/>
        <item h="1" x="148"/>
        <item h="1" x="244"/>
        <item h="1" x="88"/>
        <item h="1" x="231"/>
        <item h="1" x="173"/>
        <item h="1" x="7"/>
        <item h="1" x="46"/>
        <item h="1" x="110"/>
        <item h="1" x="254"/>
        <item h="1" x="97"/>
        <item h="1" x="115"/>
        <item h="1" x="143"/>
        <item h="1" x="14"/>
        <item h="1" x="202"/>
        <item h="1" x="269"/>
        <item h="1" x="184"/>
        <item h="1" x="5"/>
        <item h="1" x="67"/>
        <item h="1" x="82"/>
        <item h="1" x="32"/>
        <item h="1" x="40"/>
        <item h="1" x="121"/>
        <item h="1" x="150"/>
        <item h="1" x="218"/>
        <item h="1" x="131"/>
        <item h="1" x="182"/>
        <item h="1" x="230"/>
        <item h="1" x="195"/>
        <item h="1" x="48"/>
        <item h="1" x="38"/>
        <item h="1" x="189"/>
        <item h="1" x="144"/>
        <item h="1" x="223"/>
        <item h="1" x="60"/>
        <item h="1" x="35"/>
        <item h="1" x="57"/>
        <item h="1" x="89"/>
        <item h="1" x="190"/>
        <item h="1" x="149"/>
        <item h="1" x="152"/>
        <item h="1" x="283"/>
        <item h="1" x="241"/>
        <item h="1" x="164"/>
        <item h="1" x="161"/>
        <item h="1" x="59"/>
        <item h="1" x="196"/>
        <item h="1" x="201"/>
        <item h="1" x="214"/>
        <item h="1" x="129"/>
        <item h="1" x="187"/>
        <item h="1" x="9"/>
        <item h="1" x="288"/>
        <item h="1" x="29"/>
        <item h="1" x="233"/>
        <item h="1" x="119"/>
        <item h="1" x="159"/>
        <item h="1" x="180"/>
        <item h="1" x="237"/>
        <item h="1" x="6"/>
        <item h="1" x="245"/>
        <item h="1" x="80"/>
        <item h="1" x="128"/>
        <item h="1" x="26"/>
        <item h="1" x="203"/>
        <item h="1" x="259"/>
        <item h="1" x="248"/>
        <item h="1" x="134"/>
        <item h="1" x="127"/>
        <item h="1" x="120"/>
        <item h="1" x="77"/>
        <item h="1" x="107"/>
        <item h="1" x="108"/>
        <item h="1" x="278"/>
        <item h="1" x="4"/>
        <item h="1" x="62"/>
        <item h="1" x="280"/>
        <item h="1" x="83"/>
        <item h="1" x="151"/>
        <item h="1" x="93"/>
        <item h="1" x="208"/>
        <item h="1" x="91"/>
        <item h="1" x="193"/>
        <item h="1" x="39"/>
        <item h="1" x="183"/>
        <item h="1" x="45"/>
        <item h="1" x="289"/>
        <item h="1" x="113"/>
        <item h="1" x="28"/>
        <item h="1" x="250"/>
        <item h="1" x="124"/>
        <item h="1" x="194"/>
        <item h="1" x="255"/>
        <item h="1" x="206"/>
        <item h="1" x="133"/>
        <item h="1" x="213"/>
        <item h="1" x="166"/>
        <item h="1" x="102"/>
        <item h="1" x="219"/>
        <item h="1" x="130"/>
        <item h="1" x="118"/>
        <item h="1" x="200"/>
        <item h="1" x="199"/>
        <item h="1" x="224"/>
        <item h="1" x="146"/>
        <item h="1" x="70"/>
        <item h="1" x="21"/>
        <item h="1" x="177"/>
        <item h="1" x="156"/>
        <item h="1" x="210"/>
        <item h="1" x="50"/>
        <item h="1" x="76"/>
        <item h="1" x="240"/>
        <item h="1" x="204"/>
        <item h="1" x="103"/>
        <item h="1" x="235"/>
        <item h="1" x="285"/>
        <item h="1" x="117"/>
        <item h="1" x="274"/>
        <item h="1" x="167"/>
        <item h="1" x="116"/>
        <item h="1" x="222"/>
        <item h="1" x="266"/>
        <item h="1" x="176"/>
        <item h="1" x="157"/>
        <item h="1" x="74"/>
        <item h="1" x="155"/>
        <item h="1" x="55"/>
        <item h="1" x="229"/>
        <item h="1" x="53"/>
        <item h="1" x="58"/>
        <item h="1" x="141"/>
        <item h="1" x="188"/>
        <item h="1" x="165"/>
        <item h="1" x="81"/>
        <item h="1" x="79"/>
        <item h="1" x="18"/>
        <item h="1" x="209"/>
        <item h="1" x="215"/>
        <item h="1" x="239"/>
        <item h="1" x="261"/>
        <item h="1" x="51"/>
        <item h="1" x="23"/>
        <item h="1" x="265"/>
        <item h="1" x="84"/>
        <item h="1" x="12"/>
        <item h="1" x="36"/>
        <item h="1" x="25"/>
        <item h="1" x="63"/>
        <item h="1" x="236"/>
        <item h="1" x="90"/>
        <item h="1" x="226"/>
        <item h="1" x="139"/>
        <item h="1" x="111"/>
        <item h="1" x="85"/>
        <item h="1" x="238"/>
        <item h="1" x="37"/>
        <item h="1" x="282"/>
        <item h="1" x="135"/>
        <item h="1" x="112"/>
        <item h="1" x="286"/>
        <item h="1" x="253"/>
        <item h="1" x="264"/>
        <item h="1" x="92"/>
        <item h="1" x="225"/>
        <item h="1" x="217"/>
        <item h="1" x="8"/>
        <item h="1" x="242"/>
        <item h="1" x="24"/>
        <item h="1" x="125"/>
        <item h="1" x="106"/>
        <item h="1" x="178"/>
        <item h="1" x="275"/>
        <item h="1" x="211"/>
        <item h="1" x="105"/>
        <item h="1" x="179"/>
        <item h="1" x="228"/>
        <item h="1" x="251"/>
        <item h="1" x="15"/>
        <item h="1" x="20"/>
        <item h="1" x="268"/>
        <item h="1" x="140"/>
        <item h="1" x="96"/>
        <item h="1" x="137"/>
        <item h="1" x="16"/>
        <item h="1" x="186"/>
        <item h="1" x="267"/>
        <item h="1" x="41"/>
        <item h="1" x="169"/>
        <item h="1" x="256"/>
        <item h="1" x="19"/>
        <item h="1" x="249"/>
        <item h="1" x="192"/>
        <item h="1" x="212"/>
        <item h="1" x="95"/>
        <item h="1" x="104"/>
        <item h="1" x="158"/>
        <item h="1" x="198"/>
        <item h="1" x="232"/>
        <item h="1" x="65"/>
        <item h="1" x="243"/>
        <item h="1" x="52"/>
        <item h="1" x="17"/>
        <item h="1" x="94"/>
        <item h="1" x="142"/>
        <item h="1" x="162"/>
        <item h="1" x="181"/>
        <item h="1" x="30"/>
        <item h="1" x="247"/>
        <item h="1" x="71"/>
        <item h="1" x="138"/>
        <item h="1" x="109"/>
        <item h="1" x="185"/>
        <item h="1" x="78"/>
        <item h="1" x="153"/>
        <item h="1" x="68"/>
        <item h="1" x="123"/>
        <item h="1" x="171"/>
        <item h="1" x="42"/>
        <item h="1" x="10"/>
        <item h="1" x="13"/>
        <item h="1" x="163"/>
        <item h="1" x="168"/>
        <item h="1" x="174"/>
        <item h="1" x="273"/>
        <item h="1" x="0"/>
        <item h="1" x="11"/>
        <item h="1" x="31"/>
        <item h="1" x="69"/>
        <item h="1" x="54"/>
        <item h="1" x="61"/>
        <item h="1" x="49"/>
        <item h="1" x="1"/>
        <item h="1" x="221"/>
        <item h="1" x="160"/>
        <item h="1" x="132"/>
        <item h="1" x="22"/>
        <item h="1" x="98"/>
        <item h="1" x="66"/>
        <item h="1" x="271"/>
        <item h="1" x="87"/>
        <item h="1" x="263"/>
        <item h="1" x="34"/>
        <item h="1" x="147"/>
        <item h="1" x="170"/>
        <item h="1" x="270"/>
        <item h="1" x="3"/>
        <item h="1" x="64"/>
        <item h="1" x="86"/>
        <item h="1" x="216"/>
        <item h="1" x="75"/>
        <item h="1" x="44"/>
        <item h="1" x="122"/>
        <item h="1" x="175"/>
        <item h="1" x="246"/>
        <item h="1" x="257"/>
        <item h="1" x="191"/>
        <item h="1" x="272"/>
        <item h="1" x="114"/>
        <item h="1" x="47"/>
        <item h="1" x="73"/>
        <item h="1" x="227"/>
        <item h="1" x="27"/>
        <item h="1" x="284"/>
        <item h="1" x="126"/>
        <item h="1" x="136"/>
        <item h="1" x="43"/>
        <item h="1" x="205"/>
        <item h="1" x="100"/>
        <item h="1" x="252"/>
        <item h="1" x="260"/>
        <item h="1" x="2"/>
        <item h="1" x="33"/>
        <item h="1" x="99"/>
        <item h="1" x="279"/>
        <item h="1" x="281"/>
        <item t="default"/>
      </items>
    </pivotField>
    <pivotField axis="axisPage" showAll="0">
      <items count="3">
        <item x="0"/>
        <item x="1"/>
        <item t="default"/>
      </items>
    </pivotField>
    <pivotField dataField="1" numFmtId="3" showAll="0"/>
    <pivotField dataField="1" numFmtId="3" showAll="0"/>
    <pivotField dataField="1" numFmtId="3" showAll="0"/>
    <pivotField dataField="1" numFmtId="3" showAll="0"/>
    <pivotField dataField="1" numFmtId="3" showAll="0"/>
    <pivotField dataField="1" numFmtId="3" showAll="0"/>
    <pivotField dataField="1" numFmtId="3" showAll="0"/>
    <pivotField dataField="1" numFmtId="3" showAll="0"/>
    <pivotField dataField="1" numFmtId="3" showAll="0"/>
    <pivotField dataField="1" numFmtId="3" showAll="0"/>
    <pivotField dataField="1" numFmtId="3" showAll="0"/>
    <pivotField dataField="1" numFmtId="3" showAll="0"/>
    <pivotField dataField="1" numFmtId="3" showAll="0"/>
    <pivotField dataField="1" numFmtId="3" showAll="0"/>
    <pivotField dataField="1" numFmtId="3" showAll="0"/>
    <pivotField dataField="1" numFmtId="3" showAll="0"/>
    <pivotField dataField="1" numFmtId="3" showAll="0"/>
    <pivotField dataField="1" numFmtId="3" showAll="0"/>
    <pivotField dataField="1" numFmtId="3" showAll="0"/>
    <pivotField dataField="1" numFmtId="164"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s>
  <rowItems count="1">
    <i/>
  </rowItems>
  <colFields count="1">
    <field x="-2"/>
  </colFields>
  <colItems count="20">
    <i>
      <x/>
    </i>
    <i i="1">
      <x v="1"/>
    </i>
    <i i="2">
      <x v="2"/>
    </i>
    <i i="3">
      <x v="3"/>
    </i>
    <i i="4">
      <x v="4"/>
    </i>
    <i i="5">
      <x v="5"/>
    </i>
    <i i="6">
      <x v="6"/>
    </i>
    <i i="7">
      <x v="7"/>
    </i>
    <i i="8">
      <x v="8"/>
    </i>
    <i i="9">
      <x v="9"/>
    </i>
    <i i="10">
      <x v="10"/>
    </i>
    <i i="11">
      <x v="11"/>
    </i>
    <i i="12">
      <x v="12"/>
    </i>
    <i i="13">
      <x v="13"/>
    </i>
    <i i="14">
      <x v="14"/>
    </i>
    <i i="15">
      <x v="15"/>
    </i>
    <i i="16">
      <x v="16"/>
    </i>
    <i i="17">
      <x v="17"/>
    </i>
    <i i="18">
      <x v="18"/>
    </i>
    <i i="19">
      <x v="19"/>
    </i>
  </colItems>
  <pageFields count="2">
    <pageField fld="2" hier="-1"/>
    <pageField fld="1" hier="-1"/>
  </pageFields>
  <dataFields count="20">
    <dataField name="Summa av Förändring i antalet hushåll 2006" fld="3" baseField="0" baseItem="0" numFmtId="3"/>
    <dataField name="Summa av Förändring i antalet hushåll 2007" fld="4" baseField="0" baseItem="0" numFmtId="3"/>
    <dataField name="Summa av Förändring i antalet hushåll 2008" fld="5" baseField="0" baseItem="0" numFmtId="3"/>
    <dataField name="Summa av Förändring i antalet hushåll 2009" fld="6" baseField="0" baseItem="0" numFmtId="3"/>
    <dataField name="Summa av Förändring i antalet hushåll 2010" fld="7" baseField="0" baseItem="0" numFmtId="3"/>
    <dataField name="Summa av Förändring i antalet hushåll 2011" fld="8" baseField="0" baseItem="0" numFmtId="3"/>
    <dataField name="Summa av Förändring i antalet hushåll 2012" fld="9" baseField="0" baseItem="0" numFmtId="3"/>
    <dataField name="Summa av Förändring i antalet hushåll 2013" fld="10" baseField="0" baseItem="0" numFmtId="3"/>
    <dataField name="Summa av Förändring i antalet hushåll 2014" fld="11" baseField="0" baseItem="0" numFmtId="3"/>
    <dataField name="Summa av Förändring i antalet hushåll 2015" fld="12" baseField="0" baseItem="0" numFmtId="3"/>
    <dataField name="Summa av Förändring i antalet hushåll 2016" fld="13" baseField="0" baseItem="0" numFmtId="3"/>
    <dataField name="Summa av Förändring i antalet hushåll 2017" fld="14" baseField="0" baseItem="0" numFmtId="3"/>
    <dataField name="Summa av Förändring i antalet hushåll 2018" fld="15" baseField="0" baseItem="0" numFmtId="3"/>
    <dataField name="Summa av Förändring i antalet hushåll 2019" fld="16" baseField="0" baseItem="0" numFmtId="3"/>
    <dataField name="Summa av Förändring i antalet hushåll 2020" fld="17" baseField="0" baseItem="0" numFmtId="3"/>
    <dataField name="Summa av Förändring i antalet hushåll 2021" fld="18" baseField="0" baseItem="0" numFmtId="3"/>
    <dataField name="Summa av Förändring i antalet hushåll 2022" fld="19" baseField="0" baseItem="0" numFmtId="3"/>
    <dataField name="Summa av Förändring i antalet hushåll 2023" fld="20" baseField="0" baseItem="0" numFmtId="3"/>
    <dataField name="Summa av Förändring i antalet hushåll 2024" fld="21" baseField="0" baseItem="0" numFmtId="3"/>
    <dataField name="Summa av Förändring i antalet hushåll 2025" fld="22" baseField="0" baseItem="0" numFmtId="16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Utsnitt_Kommun" xr10:uid="{0B7C77AB-0758-46C4-878D-70E165984FD4}" sourceName="Kommun">
  <pivotTables>
    <pivotTable tabId="8" name="Pivottabell5"/>
    <pivotTable tabId="8" name="Pivottabell6"/>
  </pivotTables>
  <data>
    <tabular pivotCacheId="892772960">
      <items count="290">
        <i x="145" s="1"/>
        <i x="172"/>
        <i x="72"/>
        <i x="56"/>
        <i x="220"/>
        <i x="277"/>
        <i x="276"/>
        <i x="197"/>
        <i x="207"/>
        <i x="234"/>
        <i x="154"/>
        <i x="258"/>
        <i x="262"/>
        <i x="101"/>
        <i x="287"/>
        <i x="148"/>
        <i x="244"/>
        <i x="88"/>
        <i x="231"/>
        <i x="173"/>
        <i x="7"/>
        <i x="46"/>
        <i x="110"/>
        <i x="254"/>
        <i x="97"/>
        <i x="115"/>
        <i x="143"/>
        <i x="14"/>
        <i x="202"/>
        <i x="269"/>
        <i x="184"/>
        <i x="5"/>
        <i x="67"/>
        <i x="82"/>
        <i x="32"/>
        <i x="40"/>
        <i x="121"/>
        <i x="150"/>
        <i x="218"/>
        <i x="131"/>
        <i x="182"/>
        <i x="230"/>
        <i x="195"/>
        <i x="48"/>
        <i x="38"/>
        <i x="189"/>
        <i x="144"/>
        <i x="223"/>
        <i x="60"/>
        <i x="35"/>
        <i x="57"/>
        <i x="89"/>
        <i x="190"/>
        <i x="149"/>
        <i x="152"/>
        <i x="283"/>
        <i x="241"/>
        <i x="164"/>
        <i x="161"/>
        <i x="59"/>
        <i x="196"/>
        <i x="201"/>
        <i x="214"/>
        <i x="129"/>
        <i x="187"/>
        <i x="9"/>
        <i x="288"/>
        <i x="29"/>
        <i x="233"/>
        <i x="119"/>
        <i x="159"/>
        <i x="180"/>
        <i x="237"/>
        <i x="6"/>
        <i x="245"/>
        <i x="80"/>
        <i x="128"/>
        <i x="26"/>
        <i x="203"/>
        <i x="259"/>
        <i x="248"/>
        <i x="134"/>
        <i x="127"/>
        <i x="120"/>
        <i x="77"/>
        <i x="107"/>
        <i x="108"/>
        <i x="278"/>
        <i x="4"/>
        <i x="62"/>
        <i x="280"/>
        <i x="83"/>
        <i x="151"/>
        <i x="93"/>
        <i x="208"/>
        <i x="91"/>
        <i x="193"/>
        <i x="39"/>
        <i x="183"/>
        <i x="45"/>
        <i x="289"/>
        <i x="113"/>
        <i x="28"/>
        <i x="250"/>
        <i x="124"/>
        <i x="194"/>
        <i x="255"/>
        <i x="206"/>
        <i x="133"/>
        <i x="213"/>
        <i x="166"/>
        <i x="102"/>
        <i x="219"/>
        <i x="130"/>
        <i x="118"/>
        <i x="200"/>
        <i x="199"/>
        <i x="224"/>
        <i x="146"/>
        <i x="70"/>
        <i x="21"/>
        <i x="177"/>
        <i x="156"/>
        <i x="210"/>
        <i x="50"/>
        <i x="76"/>
        <i x="240"/>
        <i x="204"/>
        <i x="103"/>
        <i x="235"/>
        <i x="285"/>
        <i x="117"/>
        <i x="274"/>
        <i x="167"/>
        <i x="116"/>
        <i x="222"/>
        <i x="266"/>
        <i x="176"/>
        <i x="157"/>
        <i x="74"/>
        <i x="155"/>
        <i x="55"/>
        <i x="229"/>
        <i x="53"/>
        <i x="58"/>
        <i x="141"/>
        <i x="188"/>
        <i x="165"/>
        <i x="81"/>
        <i x="79"/>
        <i x="18"/>
        <i x="209"/>
        <i x="215"/>
        <i x="239"/>
        <i x="261"/>
        <i x="51"/>
        <i x="23"/>
        <i x="265"/>
        <i x="84"/>
        <i x="12"/>
        <i x="36"/>
        <i x="25"/>
        <i x="63"/>
        <i x="236"/>
        <i x="90"/>
        <i x="226"/>
        <i x="139"/>
        <i x="111"/>
        <i x="85"/>
        <i x="238"/>
        <i x="37"/>
        <i x="282"/>
        <i x="135"/>
        <i x="112"/>
        <i x="286"/>
        <i x="253"/>
        <i x="264"/>
        <i x="92"/>
        <i x="225"/>
        <i x="217"/>
        <i x="8"/>
        <i x="242"/>
        <i x="24"/>
        <i x="125"/>
        <i x="106"/>
        <i x="178"/>
        <i x="275"/>
        <i x="211"/>
        <i x="105"/>
        <i x="179"/>
        <i x="228"/>
        <i x="251"/>
        <i x="15"/>
        <i x="20"/>
        <i x="268"/>
        <i x="140"/>
        <i x="96"/>
        <i x="137"/>
        <i x="16"/>
        <i x="186"/>
        <i x="267"/>
        <i x="41"/>
        <i x="169"/>
        <i x="256"/>
        <i x="19"/>
        <i x="249"/>
        <i x="192"/>
        <i x="212"/>
        <i x="95"/>
        <i x="104"/>
        <i x="158"/>
        <i x="198"/>
        <i x="232"/>
        <i x="65"/>
        <i x="243"/>
        <i x="52"/>
        <i x="17"/>
        <i x="94"/>
        <i x="142"/>
        <i x="162"/>
        <i x="181"/>
        <i x="30"/>
        <i x="247"/>
        <i x="71"/>
        <i x="138"/>
        <i x="109"/>
        <i x="185"/>
        <i x="78"/>
        <i x="153"/>
        <i x="68"/>
        <i x="123"/>
        <i x="171"/>
        <i x="42"/>
        <i x="10"/>
        <i x="13"/>
        <i x="163"/>
        <i x="168"/>
        <i x="174"/>
        <i x="273"/>
        <i x="0"/>
        <i x="11"/>
        <i x="31"/>
        <i x="69"/>
        <i x="54"/>
        <i x="61"/>
        <i x="49"/>
        <i x="1"/>
        <i x="221"/>
        <i x="160"/>
        <i x="132"/>
        <i x="22"/>
        <i x="98"/>
        <i x="66"/>
        <i x="271"/>
        <i x="87"/>
        <i x="263"/>
        <i x="34"/>
        <i x="147"/>
        <i x="170"/>
        <i x="270"/>
        <i x="3"/>
        <i x="64"/>
        <i x="86"/>
        <i x="216"/>
        <i x="75"/>
        <i x="44"/>
        <i x="122"/>
        <i x="175"/>
        <i x="246"/>
        <i x="257"/>
        <i x="191"/>
        <i x="272"/>
        <i x="114"/>
        <i x="47"/>
        <i x="73"/>
        <i x="227"/>
        <i x="27"/>
        <i x="284"/>
        <i x="126"/>
        <i x="136"/>
        <i x="43"/>
        <i x="205"/>
        <i x="100"/>
        <i x="252"/>
        <i x="260"/>
        <i x="2"/>
        <i x="33"/>
        <i x="99"/>
        <i x="279"/>
        <i x="28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Kommun" xr10:uid="{05CA50DC-0995-44E7-B701-B3068E768DE1}" cache="Utsnitt_Kommun" caption="Kommun" style="SlicerStyleOther2" lockedPosition="1"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5487515-B5D4-40ED-9DA4-FD9F000B4546}" name="Tabell1" displayName="Tabell1" ref="A3:H293" totalsRowShown="0" headerRowDxfId="59" dataDxfId="58" tableBorderDxfId="57">
  <autoFilter ref="A3:H293" xr:uid="{75487515-B5D4-40ED-9DA4-FD9F000B4546}"/>
  <tableColumns count="8">
    <tableColumn id="1" xr3:uid="{6C515C0A-3D67-4268-AAA5-3E92A9AD0201}" name="Länskod" dataDxfId="56"/>
    <tableColumn id="2" xr3:uid="{26A7E3AA-4B64-4D47-87B5-765CF9631E3E}" name="Län" dataDxfId="55"/>
    <tableColumn id="3" xr3:uid="{9543D959-112A-4F68-8517-617005F4A3B4}" name="Kommunkod" dataDxfId="54"/>
    <tableColumn id="4" xr3:uid="{971D838B-DEE7-4AEC-A3B2-5CB05C53EF5F}" name="Kommun" dataDxfId="53"/>
    <tableColumn id="5" xr3:uid="{CF7B87D3-A3B7-44AA-88CB-C13262AD6E68}" name="Totalt byggbehov" dataDxfId="52"/>
    <tableColumn id="6" xr3:uid="{EA8B8560-928A-4FBB-A920-A6AAEA7A73EA}" name="Beräknat tillkommande behov" dataDxfId="51"/>
    <tableColumn id="7" xr3:uid="{669621C1-D23E-472F-B2C9-F3B2A77E59A3}" name="Beräknat under-/överskott" dataDxfId="50"/>
    <tableColumn id="8" xr3:uid="{52F95018-2848-4E28-9FC6-E2C345FA32FA}" name="Beräknad bostadsreserv" dataDxfId="4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A42EFDC-BF0A-48EB-BF02-030A0CEAC8E1}" name="Tabell2" displayName="Tabell2" ref="A3:F25" totalsRowShown="0" headerRowDxfId="48" dataDxfId="47" tableBorderDxfId="46">
  <autoFilter ref="A3:F25" xr:uid="{BA42EFDC-BF0A-48EB-BF02-030A0CEAC8E1}"/>
  <tableColumns count="6">
    <tableColumn id="1" xr3:uid="{0D71A0CF-6BCA-4476-8826-042301470C37}" name="Länskod" dataDxfId="45"/>
    <tableColumn id="2" xr3:uid="{562EC069-894A-4673-B299-4BC472BC567B}" name="Län" dataDxfId="44"/>
    <tableColumn id="3" xr3:uid="{1431D8B9-F8D3-47AC-9ACD-FE70279721C3}" name="Totalt byggbehov" dataDxfId="43"/>
    <tableColumn id="4" xr3:uid="{B420C958-CB3D-4831-B89B-E68F25157D0E}" name="Beräknat tillkommande behov" dataDxfId="42"/>
    <tableColumn id="5" xr3:uid="{8AE9CD2A-AA40-4F81-B1EE-BB1B532D1F46}" name="Beräknat under-/överskott" dataDxfId="41"/>
    <tableColumn id="6" xr3:uid="{B442DFE5-14F8-4D05-A11D-92DDA794FBE7}" name="Beräknad bostadsreserv" dataDxfId="4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00126C2-0FF9-44F3-87D6-710110BB38B0}" name="Tabell3" displayName="Tabell3" ref="A1:AQ291" totalsRowShown="0">
  <autoFilter ref="A1:AQ291" xr:uid="{E00126C2-0FF9-44F3-87D6-710110BB38B0}"/>
  <tableColumns count="43">
    <tableColumn id="1" xr3:uid="{DD97AAC2-C4AC-4158-84D0-A09874004270}" name="Kommunkod"/>
    <tableColumn id="2" xr3:uid="{C4314D2B-68C0-4AB3-AF40-F0DF7C9EA077}" name="Kommun"/>
    <tableColumn id="3" xr3:uid="{AB0EE4E7-D85A-426A-B53D-185BA7FED1AB}" name="NollKommun"/>
    <tableColumn id="4" xr3:uid="{4CF5DE40-0990-43C8-A2F7-1496A95342BA}" name="Förändring i antalet hushåll 2006" dataDxfId="39"/>
    <tableColumn id="5" xr3:uid="{A4A0BC6E-8EA6-476F-BB7E-8EF46516F48A}" name="Förändring i antalet hushåll 2007" dataDxfId="38"/>
    <tableColumn id="6" xr3:uid="{8C0AE876-01F9-4B08-9097-49846993DB5D}" name="Förändring i antalet hushåll 2008" dataDxfId="37"/>
    <tableColumn id="7" xr3:uid="{3890F9F4-2158-4745-A2DD-E67E2A0CBE18}" name="Förändring i antalet hushåll 2009" dataDxfId="36"/>
    <tableColumn id="8" xr3:uid="{DB008A51-6FED-430E-9B4A-F82A1768D795}" name="Förändring i antalet hushåll 2010" dataDxfId="35"/>
    <tableColumn id="9" xr3:uid="{4A04EF21-3821-4723-97C2-1974A50FE01E}" name="Förändring i antalet hushåll 2011" dataDxfId="34"/>
    <tableColumn id="10" xr3:uid="{F0FA7A75-BBD0-4FF3-9BE5-C807CD7D18E8}" name="Förändring i antalet hushåll 2012" dataDxfId="33"/>
    <tableColumn id="11" xr3:uid="{66E55759-E78B-4A2D-9D86-114F517A8A70}" name="Förändring i antalet hushåll 2013" dataDxfId="32"/>
    <tableColumn id="12" xr3:uid="{A740F635-69C0-440A-BA1A-5A2FAF73E21D}" name="Förändring i antalet hushåll 2014" dataDxfId="31"/>
    <tableColumn id="13" xr3:uid="{DEABCF8E-45A6-4D8D-B8F7-0D8F99804888}" name="Förändring i antalet hushåll 2015" dataDxfId="30"/>
    <tableColumn id="14" xr3:uid="{7131F729-85B8-49F6-8437-A0A95EDF36D0}" name="Förändring i antalet hushåll 2016" dataDxfId="29"/>
    <tableColumn id="15" xr3:uid="{4BB1834B-C435-4C15-B6E5-C985BC4A194C}" name="Förändring i antalet hushåll 2017" dataDxfId="28"/>
    <tableColumn id="16" xr3:uid="{95DB2FE3-6B6C-4533-B85A-8004636A397C}" name="Förändring i antalet hushåll 2018" dataDxfId="27"/>
    <tableColumn id="17" xr3:uid="{1B71CB24-CD30-4D1B-B3D5-12FF8C25171B}" name="Förändring i antalet hushåll 2019" dataDxfId="26"/>
    <tableColumn id="18" xr3:uid="{57D79005-5860-4D33-A284-7635A84BB68D}" name="Förändring i antalet hushåll 2020" dataDxfId="25"/>
    <tableColumn id="19" xr3:uid="{A2286D16-5283-4146-A160-C53940AB883B}" name="Förändring i antalet hushåll 2021" dataDxfId="24"/>
    <tableColumn id="20" xr3:uid="{D66E23D0-D206-4801-B61B-1FCD30CD9A3D}" name="Förändring i antalet hushåll 2022" dataDxfId="23"/>
    <tableColumn id="21" xr3:uid="{45723F80-2374-48CF-B24A-480F1D9D4BFE}" name="Förändring i antalet hushåll 2023" dataDxfId="22"/>
    <tableColumn id="22" xr3:uid="{D4009784-FA98-4806-80EA-BE8738FD72C2}" name="Förändring i antalet hushåll 2024" dataDxfId="21"/>
    <tableColumn id="23" xr3:uid="{90848006-E854-4C3E-9E82-160364F42010}" name="Förändring i antalet hushåll 2025" dataDxfId="20"/>
    <tableColumn id="26" xr3:uid="{FB1CEDE4-ABD5-4452-BD62-A5064709A4D6}" name="Tillkommande lägenheter 2006" dataDxfId="19"/>
    <tableColumn id="27" xr3:uid="{A90BE6FE-0924-45FA-AD65-AA56C9BC9DFF}" name="Tillkommande lägenheter 2007" dataDxfId="18"/>
    <tableColumn id="28" xr3:uid="{DC6CD051-6014-42F4-8907-C137EB103343}" name="Tillkommande lägenheter 2008" dataDxfId="17"/>
    <tableColumn id="29" xr3:uid="{99C5A6B5-E40B-48C8-95B1-C798CD6493A4}" name="Tillkommande lägenheter 2009" dataDxfId="16"/>
    <tableColumn id="30" xr3:uid="{4824750D-6417-46E0-8678-E989E1E08C1F}" name="Tillkommande lägenheter 2010" dataDxfId="15"/>
    <tableColumn id="31" xr3:uid="{01F3C3ED-4045-4FF6-915B-19F3FCC39443}" name="Tillkommande lägenheter 2011" dataDxfId="14"/>
    <tableColumn id="32" xr3:uid="{7EBECBC3-7E0B-41E3-AFD4-B6785D48AA9C}" name="Tillkommande lägenheter 2012" dataDxfId="13"/>
    <tableColumn id="33" xr3:uid="{31A6B046-B1E6-4391-A162-EC15898DC511}" name="Tillkommande lägenheter 2013" dataDxfId="12"/>
    <tableColumn id="34" xr3:uid="{D94B8DFA-9F7E-4AD9-93D9-8E1E929B13B4}" name="Tillkommande lägenheter 2014" dataDxfId="11"/>
    <tableColumn id="35" xr3:uid="{EF0B8144-F48C-42EC-87E9-9C1138CCB6C7}" name="Tillkommande lägenheter 2015" dataDxfId="10"/>
    <tableColumn id="36" xr3:uid="{B141EBD7-D708-4D35-AC92-41968F3FC47A}" name="Tillkommande lägenheter 2016" dataDxfId="9"/>
    <tableColumn id="37" xr3:uid="{E380B29E-E52A-4647-923E-1BB7F514BF59}" name="Tillkommande lägenheter 2017" dataDxfId="8"/>
    <tableColumn id="38" xr3:uid="{998A4149-B796-4324-B64D-C2FC7E4AEE59}" name="Tillkommande lägenheter 2018" dataDxfId="7"/>
    <tableColumn id="39" xr3:uid="{958CCBD0-0A1B-45BB-B1BF-A7F6FD23246D}" name="Tillkommande lägenheter 2019" dataDxfId="6"/>
    <tableColumn id="40" xr3:uid="{ABB66BAC-28AC-4D27-B7C6-D83A04D6AF19}" name="Tillkommande lägenheter 2020" dataDxfId="5"/>
    <tableColumn id="41" xr3:uid="{EE3F37D9-5A34-4D79-9515-4FCA6F4999CD}" name="Tillkommande lägenheter 2021" dataDxfId="4"/>
    <tableColumn id="42" xr3:uid="{4D8B6321-588A-4E43-A80C-0878D222F8FE}" name="Tillkommande lägenheter 2022" dataDxfId="3"/>
    <tableColumn id="43" xr3:uid="{1AA28F96-E009-4CD9-A1A4-C72456840C9B}" name="Tillkommande lägenheter 2023" dataDxfId="2"/>
    <tableColumn id="44" xr3:uid="{CD320B4E-CD28-4D03-B913-58BC090BDDCC}" name="Tillkommande lägenheter 2024" dataDxfId="1"/>
    <tableColumn id="24" xr3:uid="{C9F49E86-614F-4279-9B96-647B789EA3F9}" name="Tillkommande lägenheter 2025" dataDxfId="0"/>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CED2D-9280-463D-986E-67A4D96E899E}">
  <sheetPr codeName="Blad1"/>
  <dimension ref="A1:M41"/>
  <sheetViews>
    <sheetView showGridLines="0" showRowColHeaders="0" tabSelected="1" workbookViewId="0"/>
  </sheetViews>
  <sheetFormatPr defaultRowHeight="15" x14ac:dyDescent="0.25"/>
  <cols>
    <col min="1" max="1" width="8.85546875" bestFit="1" customWidth="1"/>
  </cols>
  <sheetData>
    <row r="1" spans="1:13" ht="21" x14ac:dyDescent="0.35">
      <c r="A1" s="9" t="s">
        <v>627</v>
      </c>
    </row>
    <row r="2" spans="1:13" x14ac:dyDescent="0.25">
      <c r="A2" s="8" t="s">
        <v>739</v>
      </c>
    </row>
    <row r="3" spans="1:13" x14ac:dyDescent="0.25">
      <c r="A3" s="8"/>
    </row>
    <row r="4" spans="1:13" ht="18.75" x14ac:dyDescent="0.3">
      <c r="A4" s="33" t="s">
        <v>629</v>
      </c>
    </row>
    <row r="5" spans="1:13" ht="14.45" customHeight="1" x14ac:dyDescent="0.25">
      <c r="A5" s="38" t="s">
        <v>742</v>
      </c>
      <c r="B5" s="38"/>
      <c r="C5" s="38"/>
      <c r="D5" s="38"/>
      <c r="E5" s="38"/>
      <c r="F5" s="38"/>
      <c r="G5" s="38"/>
      <c r="H5" s="38"/>
      <c r="I5" s="38"/>
      <c r="J5" s="38"/>
      <c r="K5" s="38"/>
      <c r="L5" s="38"/>
      <c r="M5" s="38"/>
    </row>
    <row r="6" spans="1:13" x14ac:dyDescent="0.25">
      <c r="A6" s="38"/>
      <c r="B6" s="38"/>
      <c r="C6" s="38"/>
      <c r="D6" s="38"/>
      <c r="E6" s="38"/>
      <c r="F6" s="38"/>
      <c r="G6" s="38"/>
      <c r="H6" s="38"/>
      <c r="I6" s="38"/>
      <c r="J6" s="38"/>
      <c r="K6" s="38"/>
      <c r="L6" s="38"/>
      <c r="M6" s="38"/>
    </row>
    <row r="7" spans="1:13" x14ac:dyDescent="0.25">
      <c r="A7" s="38"/>
      <c r="B7" s="38"/>
      <c r="C7" s="38"/>
      <c r="D7" s="38"/>
      <c r="E7" s="38"/>
      <c r="F7" s="38"/>
      <c r="G7" s="38"/>
      <c r="H7" s="38"/>
      <c r="I7" s="38"/>
      <c r="J7" s="38"/>
      <c r="K7" s="38"/>
      <c r="L7" s="38"/>
      <c r="M7" s="38"/>
    </row>
    <row r="8" spans="1:13" x14ac:dyDescent="0.25">
      <c r="A8" s="38"/>
      <c r="B8" s="38"/>
      <c r="C8" s="38"/>
      <c r="D8" s="38"/>
      <c r="E8" s="38"/>
      <c r="F8" s="38"/>
      <c r="G8" s="38"/>
      <c r="H8" s="38"/>
      <c r="I8" s="38"/>
      <c r="J8" s="38"/>
      <c r="K8" s="38"/>
      <c r="L8" s="38"/>
      <c r="M8" s="38"/>
    </row>
    <row r="9" spans="1:13" x14ac:dyDescent="0.25">
      <c r="A9" s="11"/>
      <c r="B9" s="11"/>
      <c r="C9" s="11"/>
      <c r="D9" s="11"/>
      <c r="E9" s="11"/>
      <c r="F9" s="11"/>
      <c r="G9" s="11"/>
      <c r="H9" s="11"/>
      <c r="I9" s="11"/>
      <c r="J9" s="11"/>
      <c r="K9" s="11"/>
      <c r="L9" s="11"/>
      <c r="M9" s="11"/>
    </row>
    <row r="10" spans="1:13" ht="18.75" x14ac:dyDescent="0.3">
      <c r="A10" s="33" t="s">
        <v>626</v>
      </c>
    </row>
    <row r="11" spans="1:13" x14ac:dyDescent="0.25">
      <c r="A11" s="38" t="s">
        <v>628</v>
      </c>
      <c r="B11" s="38"/>
      <c r="C11" s="38"/>
      <c r="D11" s="38"/>
      <c r="E11" s="38"/>
      <c r="F11" s="38"/>
      <c r="G11" s="38"/>
      <c r="H11" s="38"/>
      <c r="I11" s="38"/>
      <c r="J11" s="38"/>
      <c r="K11" s="38"/>
      <c r="L11" s="38"/>
      <c r="M11" s="38"/>
    </row>
    <row r="12" spans="1:13" x14ac:dyDescent="0.25">
      <c r="A12" s="38"/>
      <c r="B12" s="38"/>
      <c r="C12" s="38"/>
      <c r="D12" s="38"/>
      <c r="E12" s="38"/>
      <c r="F12" s="38"/>
      <c r="G12" s="38"/>
      <c r="H12" s="38"/>
      <c r="I12" s="38"/>
      <c r="J12" s="38"/>
      <c r="K12" s="38"/>
      <c r="L12" s="38"/>
      <c r="M12" s="38"/>
    </row>
    <row r="14" spans="1:13" ht="18.75" x14ac:dyDescent="0.3">
      <c r="A14" s="33" t="s">
        <v>729</v>
      </c>
    </row>
    <row r="15" spans="1:13" ht="15.75" x14ac:dyDescent="0.25">
      <c r="A15" s="10" t="s">
        <v>621</v>
      </c>
    </row>
    <row r="16" spans="1:13" ht="14.45" customHeight="1" x14ac:dyDescent="0.25">
      <c r="A16" s="38" t="s">
        <v>740</v>
      </c>
      <c r="B16" s="38"/>
      <c r="C16" s="38"/>
      <c r="D16" s="38"/>
      <c r="E16" s="38"/>
      <c r="F16" s="38"/>
      <c r="G16" s="38"/>
      <c r="H16" s="38"/>
      <c r="I16" s="38"/>
      <c r="J16" s="38"/>
      <c r="K16" s="38"/>
      <c r="L16" s="38"/>
      <c r="M16" s="38"/>
    </row>
    <row r="17" spans="1:13" x14ac:dyDescent="0.25">
      <c r="A17" s="38"/>
      <c r="B17" s="38"/>
      <c r="C17" s="38"/>
      <c r="D17" s="38"/>
      <c r="E17" s="38"/>
      <c r="F17" s="38"/>
      <c r="G17" s="38"/>
      <c r="H17" s="38"/>
      <c r="I17" s="38"/>
      <c r="J17" s="38"/>
      <c r="K17" s="38"/>
      <c r="L17" s="38"/>
      <c r="M17" s="38"/>
    </row>
    <row r="18" spans="1:13" x14ac:dyDescent="0.25">
      <c r="A18" s="38"/>
      <c r="B18" s="38"/>
      <c r="C18" s="38"/>
      <c r="D18" s="38"/>
      <c r="E18" s="38"/>
      <c r="F18" s="38"/>
      <c r="G18" s="38"/>
      <c r="H18" s="38"/>
      <c r="I18" s="38"/>
      <c r="J18" s="38"/>
      <c r="K18" s="38"/>
      <c r="L18" s="38"/>
      <c r="M18" s="38"/>
    </row>
    <row r="19" spans="1:13" x14ac:dyDescent="0.25">
      <c r="A19" s="38"/>
      <c r="B19" s="38"/>
      <c r="C19" s="38"/>
      <c r="D19" s="38"/>
      <c r="E19" s="38"/>
      <c r="F19" s="38"/>
      <c r="G19" s="38"/>
      <c r="H19" s="38"/>
      <c r="I19" s="38"/>
      <c r="J19" s="38"/>
      <c r="K19" s="38"/>
      <c r="L19" s="38"/>
      <c r="M19" s="38"/>
    </row>
    <row r="20" spans="1:13" x14ac:dyDescent="0.25">
      <c r="A20" s="38"/>
      <c r="B20" s="38"/>
      <c r="C20" s="38"/>
      <c r="D20" s="38"/>
      <c r="E20" s="38"/>
      <c r="F20" s="38"/>
      <c r="G20" s="38"/>
      <c r="H20" s="38"/>
      <c r="I20" s="38"/>
      <c r="J20" s="38"/>
      <c r="K20" s="38"/>
      <c r="L20" s="38"/>
      <c r="M20" s="38"/>
    </row>
    <row r="21" spans="1:13" x14ac:dyDescent="0.25">
      <c r="A21" s="38"/>
      <c r="B21" s="38"/>
      <c r="C21" s="38"/>
      <c r="D21" s="38"/>
      <c r="E21" s="38"/>
      <c r="F21" s="38"/>
      <c r="G21" s="38"/>
      <c r="H21" s="38"/>
      <c r="I21" s="38"/>
      <c r="J21" s="38"/>
      <c r="K21" s="38"/>
      <c r="L21" s="38"/>
      <c r="M21" s="38"/>
    </row>
    <row r="22" spans="1:13" x14ac:dyDescent="0.25">
      <c r="A22" s="32"/>
      <c r="B22" s="32"/>
      <c r="C22" s="32"/>
      <c r="D22" s="32"/>
      <c r="E22" s="32"/>
      <c r="F22" s="32"/>
      <c r="G22" s="32"/>
      <c r="H22" s="32"/>
      <c r="I22" s="32"/>
      <c r="J22" s="32"/>
      <c r="K22" s="32"/>
      <c r="L22" s="32"/>
      <c r="M22" s="32"/>
    </row>
    <row r="23" spans="1:13" ht="15.75" x14ac:dyDescent="0.25">
      <c r="A23" s="10" t="s">
        <v>622</v>
      </c>
      <c r="B23" s="10"/>
      <c r="C23" s="10"/>
      <c r="D23" s="10"/>
      <c r="E23" s="10"/>
      <c r="F23" s="10"/>
      <c r="G23" s="10"/>
      <c r="H23" s="10"/>
      <c r="I23" s="10"/>
      <c r="J23" s="10"/>
      <c r="K23" s="10"/>
      <c r="L23" s="10"/>
      <c r="M23" s="10"/>
    </row>
    <row r="24" spans="1:13" ht="14.45" customHeight="1" x14ac:dyDescent="0.25">
      <c r="A24" s="38" t="s">
        <v>741</v>
      </c>
      <c r="B24" s="38"/>
      <c r="C24" s="38"/>
      <c r="D24" s="38"/>
      <c r="E24" s="38"/>
      <c r="F24" s="38"/>
      <c r="G24" s="38"/>
      <c r="H24" s="38"/>
      <c r="I24" s="38"/>
      <c r="J24" s="38"/>
      <c r="K24" s="38"/>
      <c r="L24" s="38"/>
      <c r="M24" s="38"/>
    </row>
    <row r="25" spans="1:13" x14ac:dyDescent="0.25">
      <c r="A25" s="38"/>
      <c r="B25" s="38"/>
      <c r="C25" s="38"/>
      <c r="D25" s="38"/>
      <c r="E25" s="38"/>
      <c r="F25" s="38"/>
      <c r="G25" s="38"/>
      <c r="H25" s="38"/>
      <c r="I25" s="38"/>
      <c r="J25" s="38"/>
      <c r="K25" s="38"/>
      <c r="L25" s="38"/>
      <c r="M25" s="38"/>
    </row>
    <row r="26" spans="1:13" x14ac:dyDescent="0.25">
      <c r="A26" s="38"/>
      <c r="B26" s="38"/>
      <c r="C26" s="38"/>
      <c r="D26" s="38"/>
      <c r="E26" s="38"/>
      <c r="F26" s="38"/>
      <c r="G26" s="38"/>
      <c r="H26" s="38"/>
      <c r="I26" s="38"/>
      <c r="J26" s="38"/>
      <c r="K26" s="38"/>
      <c r="L26" s="38"/>
      <c r="M26" s="38"/>
    </row>
    <row r="27" spans="1:13" x14ac:dyDescent="0.25">
      <c r="A27" s="38"/>
      <c r="B27" s="38"/>
      <c r="C27" s="38"/>
      <c r="D27" s="38"/>
      <c r="E27" s="38"/>
      <c r="F27" s="38"/>
      <c r="G27" s="38"/>
      <c r="H27" s="38"/>
      <c r="I27" s="38"/>
      <c r="J27" s="38"/>
      <c r="K27" s="38"/>
      <c r="L27" s="38"/>
      <c r="M27" s="38"/>
    </row>
    <row r="28" spans="1:13" x14ac:dyDescent="0.25">
      <c r="A28" s="38"/>
      <c r="B28" s="38"/>
      <c r="C28" s="38"/>
      <c r="D28" s="38"/>
      <c r="E28" s="38"/>
      <c r="F28" s="38"/>
      <c r="G28" s="38"/>
      <c r="H28" s="38"/>
      <c r="I28" s="38"/>
      <c r="J28" s="38"/>
      <c r="K28" s="38"/>
      <c r="L28" s="38"/>
      <c r="M28" s="38"/>
    </row>
    <row r="29" spans="1:13" x14ac:dyDescent="0.25">
      <c r="A29" s="34"/>
      <c r="B29" s="34"/>
      <c r="C29" s="34"/>
      <c r="D29" s="34"/>
      <c r="E29" s="34"/>
      <c r="F29" s="34"/>
      <c r="G29" s="34"/>
      <c r="H29" s="34"/>
      <c r="I29" s="34"/>
      <c r="J29" s="34"/>
      <c r="K29" s="34"/>
      <c r="L29" s="34"/>
      <c r="M29" s="34"/>
    </row>
    <row r="30" spans="1:13" ht="15.75" x14ac:dyDescent="0.25">
      <c r="A30" s="10" t="s">
        <v>623</v>
      </c>
      <c r="B30" s="10"/>
      <c r="C30" s="10"/>
      <c r="D30" s="10"/>
      <c r="E30" s="10"/>
      <c r="F30" s="10"/>
      <c r="G30" s="10"/>
      <c r="H30" s="10"/>
      <c r="I30" s="10"/>
      <c r="J30" s="10"/>
      <c r="K30" s="10"/>
      <c r="L30" s="10"/>
      <c r="M30" s="10"/>
    </row>
    <row r="31" spans="1:13" x14ac:dyDescent="0.25">
      <c r="A31" s="38" t="s">
        <v>730</v>
      </c>
      <c r="B31" s="38"/>
      <c r="C31" s="38"/>
      <c r="D31" s="38"/>
      <c r="E31" s="38"/>
      <c r="F31" s="38"/>
      <c r="G31" s="38"/>
      <c r="H31" s="38"/>
      <c r="I31" s="38"/>
      <c r="J31" s="38"/>
      <c r="K31" s="38"/>
      <c r="L31" s="38"/>
      <c r="M31" s="38"/>
    </row>
    <row r="32" spans="1:13" x14ac:dyDescent="0.25">
      <c r="A32" s="38"/>
      <c r="B32" s="38"/>
      <c r="C32" s="38"/>
      <c r="D32" s="38"/>
      <c r="E32" s="38"/>
      <c r="F32" s="38"/>
      <c r="G32" s="38"/>
      <c r="H32" s="38"/>
      <c r="I32" s="38"/>
      <c r="J32" s="38"/>
      <c r="K32" s="38"/>
      <c r="L32" s="38"/>
      <c r="M32" s="38"/>
    </row>
    <row r="33" spans="1:13" x14ac:dyDescent="0.25">
      <c r="A33" s="38"/>
      <c r="B33" s="38"/>
      <c r="C33" s="38"/>
      <c r="D33" s="38"/>
      <c r="E33" s="38"/>
      <c r="F33" s="38"/>
      <c r="G33" s="38"/>
      <c r="H33" s="38"/>
      <c r="I33" s="38"/>
      <c r="J33" s="38"/>
      <c r="K33" s="38"/>
      <c r="L33" s="38"/>
      <c r="M33" s="38"/>
    </row>
    <row r="34" spans="1:13" x14ac:dyDescent="0.25">
      <c r="A34" s="35"/>
      <c r="B34" s="35"/>
      <c r="C34" s="35"/>
      <c r="D34" s="35"/>
      <c r="E34" s="35"/>
      <c r="F34" s="35"/>
      <c r="G34" s="35"/>
      <c r="H34" s="35"/>
      <c r="I34" s="35"/>
      <c r="J34" s="35"/>
      <c r="K34" s="35"/>
      <c r="L34" s="35"/>
      <c r="M34" s="35"/>
    </row>
    <row r="35" spans="1:13" x14ac:dyDescent="0.25">
      <c r="A35" s="35"/>
      <c r="B35" s="35"/>
      <c r="C35" s="35"/>
      <c r="D35" s="35"/>
      <c r="E35" s="35"/>
      <c r="F35" s="35"/>
      <c r="G35" s="35"/>
      <c r="H35" s="35"/>
      <c r="I35" s="35"/>
      <c r="J35" s="35"/>
      <c r="K35" s="35"/>
      <c r="L35" s="35"/>
      <c r="M35" s="35"/>
    </row>
    <row r="36" spans="1:13" x14ac:dyDescent="0.25">
      <c r="A36" s="35"/>
      <c r="B36" s="35"/>
      <c r="C36" s="35"/>
      <c r="D36" s="35"/>
      <c r="E36" s="35"/>
      <c r="F36" s="35"/>
      <c r="G36" s="35"/>
      <c r="H36" s="35"/>
      <c r="I36" s="35"/>
      <c r="J36" s="35"/>
      <c r="K36" s="35"/>
      <c r="L36" s="35"/>
      <c r="M36" s="35"/>
    </row>
    <row r="37" spans="1:13" x14ac:dyDescent="0.25">
      <c r="A37" s="35"/>
      <c r="B37" s="35"/>
      <c r="C37" s="35"/>
      <c r="D37" s="35"/>
      <c r="E37" s="35"/>
      <c r="F37" s="35"/>
      <c r="G37" s="35"/>
      <c r="H37" s="35"/>
      <c r="I37" s="35"/>
      <c r="J37" s="35"/>
      <c r="K37" s="35"/>
      <c r="L37" s="35"/>
      <c r="M37" s="35"/>
    </row>
    <row r="38" spans="1:13" x14ac:dyDescent="0.25">
      <c r="A38" s="35"/>
      <c r="B38" s="35"/>
      <c r="C38" s="35"/>
      <c r="D38" s="35"/>
      <c r="E38" s="35"/>
      <c r="F38" s="35"/>
      <c r="G38" s="35"/>
      <c r="H38" s="35"/>
      <c r="I38" s="35"/>
      <c r="J38" s="35"/>
      <c r="K38" s="35"/>
      <c r="L38" s="35"/>
      <c r="M38" s="35"/>
    </row>
    <row r="39" spans="1:13" x14ac:dyDescent="0.25">
      <c r="A39" s="35"/>
      <c r="B39" s="35"/>
      <c r="C39" s="35"/>
      <c r="D39" s="35"/>
      <c r="E39" s="35"/>
      <c r="F39" s="35"/>
      <c r="G39" s="35"/>
      <c r="H39" s="35"/>
      <c r="I39" s="35"/>
      <c r="J39" s="35"/>
      <c r="K39" s="35"/>
      <c r="L39" s="35"/>
      <c r="M39" s="35"/>
    </row>
    <row r="41" spans="1:13" x14ac:dyDescent="0.25">
      <c r="A41" s="39"/>
      <c r="B41" s="39"/>
      <c r="C41" s="39"/>
      <c r="D41" s="39"/>
      <c r="E41" s="39"/>
      <c r="F41" s="39"/>
      <c r="G41" s="39"/>
      <c r="H41" s="39"/>
      <c r="I41" s="39"/>
      <c r="J41" s="39"/>
      <c r="K41" s="39"/>
      <c r="L41" s="39"/>
      <c r="M41" s="39"/>
    </row>
  </sheetData>
  <sheetProtection sheet="1" selectLockedCells="1" selectUnlockedCells="1"/>
  <mergeCells count="6">
    <mergeCell ref="A11:M12"/>
    <mergeCell ref="A5:M8"/>
    <mergeCell ref="A41:M41"/>
    <mergeCell ref="A31:M33"/>
    <mergeCell ref="A16:M21"/>
    <mergeCell ref="A24:M2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H293"/>
  <sheetViews>
    <sheetView showGridLines="0" showRowColHeaders="0" workbookViewId="0">
      <selection activeCell="A4" sqref="A4"/>
    </sheetView>
  </sheetViews>
  <sheetFormatPr defaultRowHeight="15" x14ac:dyDescent="0.25"/>
  <cols>
    <col min="1" max="1" width="10.140625" bestFit="1" customWidth="1"/>
    <col min="2" max="2" width="14.5703125" bestFit="1" customWidth="1"/>
    <col min="3" max="3" width="14" bestFit="1" customWidth="1"/>
    <col min="4" max="4" width="14.7109375" bestFit="1" customWidth="1"/>
    <col min="5" max="5" width="18" bestFit="1" customWidth="1"/>
    <col min="6" max="6" width="29.28515625" bestFit="1" customWidth="1"/>
    <col min="7" max="7" width="26.140625" bestFit="1" customWidth="1"/>
    <col min="8" max="8" width="23.85546875" bestFit="1" customWidth="1"/>
  </cols>
  <sheetData>
    <row r="1" spans="1:8" x14ac:dyDescent="0.25">
      <c r="A1" s="7" t="s">
        <v>738</v>
      </c>
    </row>
    <row r="2" spans="1:8" x14ac:dyDescent="0.25">
      <c r="A2" s="6"/>
    </row>
    <row r="3" spans="1:8" x14ac:dyDescent="0.25">
      <c r="A3" s="5" t="s">
        <v>0</v>
      </c>
      <c r="B3" s="5" t="s">
        <v>22</v>
      </c>
      <c r="C3" s="5" t="s">
        <v>44</v>
      </c>
      <c r="D3" s="5" t="s">
        <v>335</v>
      </c>
      <c r="E3" s="5" t="s">
        <v>620</v>
      </c>
      <c r="F3" s="5" t="s">
        <v>621</v>
      </c>
      <c r="G3" s="5" t="s">
        <v>622</v>
      </c>
      <c r="H3" s="5" t="s">
        <v>623</v>
      </c>
    </row>
    <row r="4" spans="1:8" x14ac:dyDescent="0.25">
      <c r="A4" s="1" t="s">
        <v>1</v>
      </c>
      <c r="B4" s="1" t="s">
        <v>23</v>
      </c>
      <c r="C4" s="1" t="s">
        <v>45</v>
      </c>
      <c r="D4" s="1" t="s">
        <v>731</v>
      </c>
      <c r="E4" s="2">
        <v>486.25234985351563</v>
      </c>
      <c r="F4" s="2">
        <v>283.4158935546875</v>
      </c>
      <c r="G4" s="2">
        <v>176.1368103027344</v>
      </c>
      <c r="H4" s="2">
        <v>26.69963455200195</v>
      </c>
    </row>
    <row r="5" spans="1:8" x14ac:dyDescent="0.25">
      <c r="A5" s="3" t="s">
        <v>1</v>
      </c>
      <c r="B5" s="3" t="s">
        <v>23</v>
      </c>
      <c r="C5" s="3" t="s">
        <v>46</v>
      </c>
      <c r="D5" s="3" t="s">
        <v>337</v>
      </c>
      <c r="E5" s="4">
        <v>289.61883544921881</v>
      </c>
      <c r="F5" s="4">
        <v>142.9290466308594</v>
      </c>
      <c r="G5" s="4">
        <v>129.7884216308594</v>
      </c>
      <c r="H5" s="4">
        <v>16.901369094848629</v>
      </c>
    </row>
    <row r="6" spans="1:8" x14ac:dyDescent="0.25">
      <c r="A6" s="1" t="s">
        <v>1</v>
      </c>
      <c r="B6" s="1" t="s">
        <v>23</v>
      </c>
      <c r="C6" s="1" t="s">
        <v>47</v>
      </c>
      <c r="D6" s="1" t="s">
        <v>338</v>
      </c>
      <c r="E6" s="2">
        <v>521.81756591796875</v>
      </c>
      <c r="F6" s="2">
        <v>316.85845947265631</v>
      </c>
      <c r="G6" s="2">
        <v>179.68363952636719</v>
      </c>
      <c r="H6" s="2">
        <v>25.275508880615231</v>
      </c>
    </row>
    <row r="7" spans="1:8" x14ac:dyDescent="0.25">
      <c r="A7" s="3" t="s">
        <v>1</v>
      </c>
      <c r="B7" s="3" t="s">
        <v>23</v>
      </c>
      <c r="C7" s="3" t="s">
        <v>48</v>
      </c>
      <c r="D7" s="3" t="s">
        <v>339</v>
      </c>
      <c r="E7" s="4">
        <v>605.52581787109375</v>
      </c>
      <c r="F7" s="4">
        <v>272.27520751953131</v>
      </c>
      <c r="G7" s="4">
        <v>309.41058349609381</v>
      </c>
      <c r="H7" s="4">
        <v>23.84003829956055</v>
      </c>
    </row>
    <row r="8" spans="1:8" x14ac:dyDescent="0.25">
      <c r="A8" s="1" t="s">
        <v>1</v>
      </c>
      <c r="B8" s="1" t="s">
        <v>23</v>
      </c>
      <c r="C8" s="1" t="s">
        <v>49</v>
      </c>
      <c r="D8" s="1" t="s">
        <v>340</v>
      </c>
      <c r="E8" s="2">
        <v>490.78036499023438</v>
      </c>
      <c r="F8" s="2">
        <v>369.312744140625</v>
      </c>
      <c r="G8" s="2">
        <v>76.500686645507813</v>
      </c>
      <c r="H8" s="2">
        <v>44.966945648193359</v>
      </c>
    </row>
    <row r="9" spans="1:8" x14ac:dyDescent="0.25">
      <c r="A9" s="3" t="s">
        <v>1</v>
      </c>
      <c r="B9" s="3" t="s">
        <v>23</v>
      </c>
      <c r="C9" s="3" t="s">
        <v>50</v>
      </c>
      <c r="D9" s="3" t="s">
        <v>341</v>
      </c>
      <c r="E9" s="4">
        <v>151.6004638671875</v>
      </c>
      <c r="F9" s="4">
        <v>64.305511474609375</v>
      </c>
      <c r="G9" s="4">
        <v>74.501266479492188</v>
      </c>
      <c r="H9" s="4">
        <v>12.79367256164551</v>
      </c>
    </row>
    <row r="10" spans="1:8" x14ac:dyDescent="0.25">
      <c r="A10" s="1" t="s">
        <v>1</v>
      </c>
      <c r="B10" s="1" t="s">
        <v>23</v>
      </c>
      <c r="C10" s="1" t="s">
        <v>51</v>
      </c>
      <c r="D10" s="1" t="s">
        <v>342</v>
      </c>
      <c r="E10" s="2">
        <v>1067.428466796875</v>
      </c>
      <c r="F10" s="2">
        <v>431.96923828125</v>
      </c>
      <c r="G10" s="2">
        <v>580.1956787109375</v>
      </c>
      <c r="H10" s="2">
        <v>55.263660430908203</v>
      </c>
    </row>
    <row r="11" spans="1:8" x14ac:dyDescent="0.25">
      <c r="A11" s="3" t="s">
        <v>1</v>
      </c>
      <c r="B11" s="3" t="s">
        <v>23</v>
      </c>
      <c r="C11" s="3" t="s">
        <v>52</v>
      </c>
      <c r="D11" s="3" t="s">
        <v>343</v>
      </c>
      <c r="E11" s="4">
        <v>801.0347900390625</v>
      </c>
      <c r="F11" s="4">
        <v>377.29351806640631</v>
      </c>
      <c r="G11" s="4">
        <v>377.92230224609381</v>
      </c>
      <c r="H11" s="4">
        <v>45.818935394287109</v>
      </c>
    </row>
    <row r="12" spans="1:8" x14ac:dyDescent="0.25">
      <c r="A12" s="1" t="s">
        <v>1</v>
      </c>
      <c r="B12" s="1" t="s">
        <v>23</v>
      </c>
      <c r="C12" s="1" t="s">
        <v>53</v>
      </c>
      <c r="D12" s="1" t="s">
        <v>344</v>
      </c>
      <c r="E12" s="2">
        <v>111.71425628662109</v>
      </c>
      <c r="F12" s="2">
        <v>51.387908935546882</v>
      </c>
      <c r="G12" s="2">
        <v>52.363780975341797</v>
      </c>
      <c r="H12" s="2">
        <v>7.9625754356384277</v>
      </c>
    </row>
    <row r="13" spans="1:8" x14ac:dyDescent="0.25">
      <c r="A13" s="3" t="s">
        <v>1</v>
      </c>
      <c r="B13" s="3" t="s">
        <v>23</v>
      </c>
      <c r="C13" s="3" t="s">
        <v>54</v>
      </c>
      <c r="D13" s="3" t="s">
        <v>345</v>
      </c>
      <c r="E13" s="4">
        <v>1058.40283203125</v>
      </c>
      <c r="F13" s="4">
        <v>563.3309326171875</v>
      </c>
      <c r="G13" s="4">
        <v>443.0703125</v>
      </c>
      <c r="H13" s="4">
        <v>52.001636505126953</v>
      </c>
    </row>
    <row r="14" spans="1:8" x14ac:dyDescent="0.25">
      <c r="A14" s="1" t="s">
        <v>1</v>
      </c>
      <c r="B14" s="1" t="s">
        <v>23</v>
      </c>
      <c r="C14" s="1" t="s">
        <v>55</v>
      </c>
      <c r="D14" s="1" t="s">
        <v>346</v>
      </c>
      <c r="E14" s="2">
        <v>297.61233520507813</v>
      </c>
      <c r="F14" s="2">
        <v>156.13316345214841</v>
      </c>
      <c r="G14" s="2">
        <v>117.56024169921881</v>
      </c>
      <c r="H14" s="2">
        <v>23.918910980224609</v>
      </c>
    </row>
    <row r="15" spans="1:8" x14ac:dyDescent="0.25">
      <c r="A15" s="3" t="s">
        <v>1</v>
      </c>
      <c r="B15" s="3" t="s">
        <v>23</v>
      </c>
      <c r="C15" s="3" t="s">
        <v>56</v>
      </c>
      <c r="D15" s="3" t="s">
        <v>347</v>
      </c>
      <c r="E15" s="4">
        <v>303.57681274414063</v>
      </c>
      <c r="F15" s="4">
        <v>180.58433532714841</v>
      </c>
      <c r="G15" s="4">
        <v>106.212890625</v>
      </c>
      <c r="H15" s="4">
        <v>16.77957725524902</v>
      </c>
    </row>
    <row r="16" spans="1:8" x14ac:dyDescent="0.25">
      <c r="A16" s="1" t="s">
        <v>1</v>
      </c>
      <c r="B16" s="1" t="s">
        <v>23</v>
      </c>
      <c r="C16" s="1" t="s">
        <v>57</v>
      </c>
      <c r="D16" s="1" t="s">
        <v>348</v>
      </c>
      <c r="E16" s="2">
        <v>80.518295288085938</v>
      </c>
      <c r="F16" s="2">
        <v>66.596687316894531</v>
      </c>
      <c r="G16" s="2">
        <v>8.0120849609375</v>
      </c>
      <c r="H16" s="2">
        <v>5.9095277786254883</v>
      </c>
    </row>
    <row r="17" spans="1:8" x14ac:dyDescent="0.25">
      <c r="A17" s="3" t="s">
        <v>1</v>
      </c>
      <c r="B17" s="3" t="s">
        <v>23</v>
      </c>
      <c r="C17" s="3" t="s">
        <v>58</v>
      </c>
      <c r="D17" s="3" t="s">
        <v>349</v>
      </c>
      <c r="E17" s="4">
        <v>301.986083984375</v>
      </c>
      <c r="F17" s="4">
        <v>303.42227172851563</v>
      </c>
      <c r="G17" s="4">
        <v>-39.010841369628913</v>
      </c>
      <c r="H17" s="4">
        <v>37.574649810791023</v>
      </c>
    </row>
    <row r="18" spans="1:8" x14ac:dyDescent="0.25">
      <c r="A18" s="1" t="s">
        <v>1</v>
      </c>
      <c r="B18" s="1" t="s">
        <v>23</v>
      </c>
      <c r="C18" s="1" t="s">
        <v>59</v>
      </c>
      <c r="D18" s="1" t="s">
        <v>350</v>
      </c>
      <c r="E18" s="2">
        <v>79.039482116699219</v>
      </c>
      <c r="F18" s="2">
        <v>14.834245681762701</v>
      </c>
      <c r="G18" s="2">
        <v>50.138378143310547</v>
      </c>
      <c r="H18" s="2">
        <v>14.06685638427734</v>
      </c>
    </row>
    <row r="19" spans="1:8" x14ac:dyDescent="0.25">
      <c r="A19" s="3" t="s">
        <v>1</v>
      </c>
      <c r="B19" s="3" t="s">
        <v>23</v>
      </c>
      <c r="C19" s="3" t="s">
        <v>60</v>
      </c>
      <c r="D19" s="3" t="s">
        <v>351</v>
      </c>
      <c r="E19" s="4">
        <v>438.122802734375</v>
      </c>
      <c r="F19" s="4">
        <v>248.26228332519531</v>
      </c>
      <c r="G19" s="4">
        <v>152.51318359375</v>
      </c>
      <c r="H19" s="4">
        <v>37.347339630126953</v>
      </c>
    </row>
    <row r="20" spans="1:8" x14ac:dyDescent="0.25">
      <c r="A20" s="1" t="s">
        <v>1</v>
      </c>
      <c r="B20" s="1" t="s">
        <v>23</v>
      </c>
      <c r="C20" s="1" t="s">
        <v>61</v>
      </c>
      <c r="D20" s="1" t="s">
        <v>23</v>
      </c>
      <c r="E20" s="2">
        <v>6728.4140625</v>
      </c>
      <c r="F20" s="2">
        <v>3315.80322265625</v>
      </c>
      <c r="G20" s="2">
        <v>2833.51806640625</v>
      </c>
      <c r="H20" s="2">
        <v>579.0928955078125</v>
      </c>
    </row>
    <row r="21" spans="1:8" x14ac:dyDescent="0.25">
      <c r="A21" s="3" t="s">
        <v>1</v>
      </c>
      <c r="B21" s="3" t="s">
        <v>23</v>
      </c>
      <c r="C21" s="3" t="s">
        <v>62</v>
      </c>
      <c r="D21" s="3" t="s">
        <v>352</v>
      </c>
      <c r="E21" s="4">
        <v>1170.289306640625</v>
      </c>
      <c r="F21" s="4">
        <v>528.91314697265625</v>
      </c>
      <c r="G21" s="4">
        <v>585.93328857421875</v>
      </c>
      <c r="H21" s="4">
        <v>55.44281005859375</v>
      </c>
    </row>
    <row r="22" spans="1:8" x14ac:dyDescent="0.25">
      <c r="A22" s="1" t="s">
        <v>1</v>
      </c>
      <c r="B22" s="1" t="s">
        <v>23</v>
      </c>
      <c r="C22" s="1" t="s">
        <v>63</v>
      </c>
      <c r="D22" s="1" t="s">
        <v>353</v>
      </c>
      <c r="E22" s="2">
        <v>997.7384033203125</v>
      </c>
      <c r="F22" s="2">
        <v>583.0560302734375</v>
      </c>
      <c r="G22" s="2">
        <v>357.09756469726563</v>
      </c>
      <c r="H22" s="2">
        <v>57.584869384765632</v>
      </c>
    </row>
    <row r="23" spans="1:8" x14ac:dyDescent="0.25">
      <c r="A23" s="3" t="s">
        <v>1</v>
      </c>
      <c r="B23" s="3" t="s">
        <v>23</v>
      </c>
      <c r="C23" s="3" t="s">
        <v>64</v>
      </c>
      <c r="D23" s="3" t="s">
        <v>354</v>
      </c>
      <c r="E23" s="4">
        <v>577.3118896484375</v>
      </c>
      <c r="F23" s="4">
        <v>311.92422485351563</v>
      </c>
      <c r="G23" s="4">
        <v>231.83222961425781</v>
      </c>
      <c r="H23" s="4">
        <v>33.555416107177727</v>
      </c>
    </row>
    <row r="24" spans="1:8" x14ac:dyDescent="0.25">
      <c r="A24" s="1" t="s">
        <v>1</v>
      </c>
      <c r="B24" s="1" t="s">
        <v>23</v>
      </c>
      <c r="C24" s="1" t="s">
        <v>65</v>
      </c>
      <c r="D24" s="1" t="s">
        <v>355</v>
      </c>
      <c r="E24" s="2">
        <v>577.4820556640625</v>
      </c>
      <c r="F24" s="2">
        <v>268.21456909179688</v>
      </c>
      <c r="G24" s="2">
        <v>258.07598876953131</v>
      </c>
      <c r="H24" s="2">
        <v>51.191513061523438</v>
      </c>
    </row>
    <row r="25" spans="1:8" x14ac:dyDescent="0.25">
      <c r="A25" s="3" t="s">
        <v>1</v>
      </c>
      <c r="B25" s="3" t="s">
        <v>23</v>
      </c>
      <c r="C25" s="3" t="s">
        <v>66</v>
      </c>
      <c r="D25" s="3" t="s">
        <v>356</v>
      </c>
      <c r="E25" s="4">
        <v>253.17431640625</v>
      </c>
      <c r="F25" s="4">
        <v>138.71319580078131</v>
      </c>
      <c r="G25" s="4">
        <v>90.379592895507813</v>
      </c>
      <c r="H25" s="4">
        <v>24.0815544128418</v>
      </c>
    </row>
    <row r="26" spans="1:8" x14ac:dyDescent="0.25">
      <c r="A26" s="1" t="s">
        <v>1</v>
      </c>
      <c r="B26" s="1" t="s">
        <v>23</v>
      </c>
      <c r="C26" s="1" t="s">
        <v>67</v>
      </c>
      <c r="D26" s="1" t="s">
        <v>357</v>
      </c>
      <c r="E26" s="2">
        <v>85.361007690429688</v>
      </c>
      <c r="F26" s="2">
        <v>49.654670715332031</v>
      </c>
      <c r="G26" s="2">
        <v>29.80108642578125</v>
      </c>
      <c r="H26" s="2">
        <v>5.905247688293457</v>
      </c>
    </row>
    <row r="27" spans="1:8" x14ac:dyDescent="0.25">
      <c r="A27" s="3" t="s">
        <v>1</v>
      </c>
      <c r="B27" s="3" t="s">
        <v>23</v>
      </c>
      <c r="C27" s="3" t="s">
        <v>68</v>
      </c>
      <c r="D27" s="3" t="s">
        <v>358</v>
      </c>
      <c r="E27" s="4">
        <v>881.67205810546875</v>
      </c>
      <c r="F27" s="4">
        <v>394.45492553710938</v>
      </c>
      <c r="G27" s="4">
        <v>447.68148803710938</v>
      </c>
      <c r="H27" s="4">
        <v>39.535686492919922</v>
      </c>
    </row>
    <row r="28" spans="1:8" x14ac:dyDescent="0.25">
      <c r="A28" s="1" t="s">
        <v>1</v>
      </c>
      <c r="B28" s="1" t="s">
        <v>23</v>
      </c>
      <c r="C28" s="1" t="s">
        <v>69</v>
      </c>
      <c r="D28" s="1" t="s">
        <v>359</v>
      </c>
      <c r="E28" s="2">
        <v>504.9482421875</v>
      </c>
      <c r="F28" s="2">
        <v>238.7540283203125</v>
      </c>
      <c r="G28" s="2">
        <v>239.14912414550781</v>
      </c>
      <c r="H28" s="2">
        <v>27.045131683349609</v>
      </c>
    </row>
    <row r="29" spans="1:8" x14ac:dyDescent="0.25">
      <c r="A29" s="3" t="s">
        <v>1</v>
      </c>
      <c r="B29" s="3" t="s">
        <v>23</v>
      </c>
      <c r="C29" s="3" t="s">
        <v>70</v>
      </c>
      <c r="D29" s="3" t="s">
        <v>360</v>
      </c>
      <c r="E29" s="4">
        <v>232.8304748535156</v>
      </c>
      <c r="F29" s="4">
        <v>112.9468154907227</v>
      </c>
      <c r="G29" s="4">
        <v>103.7524795532227</v>
      </c>
      <c r="H29" s="4">
        <v>16.131181716918949</v>
      </c>
    </row>
    <row r="30" spans="1:8" x14ac:dyDescent="0.25">
      <c r="A30" s="1" t="s">
        <v>2</v>
      </c>
      <c r="B30" s="1" t="s">
        <v>24</v>
      </c>
      <c r="C30" s="1" t="s">
        <v>71</v>
      </c>
      <c r="D30" s="1" t="s">
        <v>361</v>
      </c>
      <c r="E30" s="2">
        <v>228.4805603027344</v>
      </c>
      <c r="F30" s="2">
        <v>106.77028656005859</v>
      </c>
      <c r="G30" s="2">
        <v>110.22674560546881</v>
      </c>
      <c r="H30" s="2">
        <v>11.48355102539063</v>
      </c>
    </row>
    <row r="31" spans="1:8" x14ac:dyDescent="0.25">
      <c r="A31" s="3" t="s">
        <v>2</v>
      </c>
      <c r="B31" s="3" t="s">
        <v>24</v>
      </c>
      <c r="C31" s="3" t="s">
        <v>72</v>
      </c>
      <c r="D31" s="3" t="s">
        <v>362</v>
      </c>
      <c r="E31" s="4">
        <v>26.389816284179691</v>
      </c>
      <c r="F31" s="4">
        <v>20.864919662475589</v>
      </c>
      <c r="G31" s="4">
        <v>0.52993696928024292</v>
      </c>
      <c r="H31" s="4">
        <v>4.9949588775634766</v>
      </c>
    </row>
    <row r="32" spans="1:8" x14ac:dyDescent="0.25">
      <c r="A32" s="1" t="s">
        <v>2</v>
      </c>
      <c r="B32" s="1" t="s">
        <v>24</v>
      </c>
      <c r="C32" s="1" t="s">
        <v>73</v>
      </c>
      <c r="D32" s="1" t="s">
        <v>363</v>
      </c>
      <c r="E32" s="2">
        <v>87.826004028320313</v>
      </c>
      <c r="F32" s="2">
        <v>119.7949600219727</v>
      </c>
      <c r="G32" s="2">
        <v>-42.213722229003913</v>
      </c>
      <c r="H32" s="2">
        <v>10.244771957397459</v>
      </c>
    </row>
    <row r="33" spans="1:8" x14ac:dyDescent="0.25">
      <c r="A33" s="3" t="s">
        <v>2</v>
      </c>
      <c r="B33" s="3" t="s">
        <v>24</v>
      </c>
      <c r="C33" s="3" t="s">
        <v>74</v>
      </c>
      <c r="D33" s="3" t="s">
        <v>364</v>
      </c>
      <c r="E33" s="4">
        <v>66.141677856445313</v>
      </c>
      <c r="F33" s="4">
        <v>49.217754364013672</v>
      </c>
      <c r="G33" s="4">
        <v>9.4150190353393555</v>
      </c>
      <c r="H33" s="4">
        <v>7.5088968276977539</v>
      </c>
    </row>
    <row r="34" spans="1:8" x14ac:dyDescent="0.25">
      <c r="A34" s="1" t="s">
        <v>2</v>
      </c>
      <c r="B34" s="1" t="s">
        <v>24</v>
      </c>
      <c r="C34" s="1" t="s">
        <v>75</v>
      </c>
      <c r="D34" s="1" t="s">
        <v>365</v>
      </c>
      <c r="E34" s="2">
        <v>71.049331665039063</v>
      </c>
      <c r="F34" s="2">
        <v>50.258277893066413</v>
      </c>
      <c r="G34" s="2">
        <v>9.48321533203125</v>
      </c>
      <c r="H34" s="2">
        <v>11.30783748626709</v>
      </c>
    </row>
    <row r="35" spans="1:8" x14ac:dyDescent="0.25">
      <c r="A35" s="3" t="s">
        <v>2</v>
      </c>
      <c r="B35" s="3" t="s">
        <v>24</v>
      </c>
      <c r="C35" s="3" t="s">
        <v>76</v>
      </c>
      <c r="D35" s="3" t="s">
        <v>24</v>
      </c>
      <c r="E35" s="4">
        <v>2053.2939453125</v>
      </c>
      <c r="F35" s="4">
        <v>1583.436279296875</v>
      </c>
      <c r="G35" s="4">
        <v>328.48867797851563</v>
      </c>
      <c r="H35" s="4">
        <v>141.36897277832031</v>
      </c>
    </row>
    <row r="36" spans="1:8" x14ac:dyDescent="0.25">
      <c r="A36" s="1" t="s">
        <v>2</v>
      </c>
      <c r="B36" s="1" t="s">
        <v>24</v>
      </c>
      <c r="C36" s="1" t="s">
        <v>77</v>
      </c>
      <c r="D36" s="1" t="s">
        <v>366</v>
      </c>
      <c r="E36" s="2">
        <v>341.7347412109375</v>
      </c>
      <c r="F36" s="2">
        <v>274.23321533203131</v>
      </c>
      <c r="G36" s="2">
        <v>41.220752716064453</v>
      </c>
      <c r="H36" s="2">
        <v>26.280752182006839</v>
      </c>
    </row>
    <row r="37" spans="1:8" x14ac:dyDescent="0.25">
      <c r="A37" s="3" t="s">
        <v>2</v>
      </c>
      <c r="B37" s="3" t="s">
        <v>24</v>
      </c>
      <c r="C37" s="3" t="s">
        <v>78</v>
      </c>
      <c r="D37" s="3" t="s">
        <v>367</v>
      </c>
      <c r="E37" s="4">
        <v>30.412057876586911</v>
      </c>
      <c r="F37" s="4">
        <v>49.450122833251953</v>
      </c>
      <c r="G37" s="4">
        <v>-30.89641189575195</v>
      </c>
      <c r="H37" s="4">
        <v>11.858346939086911</v>
      </c>
    </row>
    <row r="38" spans="1:8" x14ac:dyDescent="0.25">
      <c r="A38" s="1" t="s">
        <v>3</v>
      </c>
      <c r="B38" s="1" t="s">
        <v>25</v>
      </c>
      <c r="C38" s="1" t="s">
        <v>79</v>
      </c>
      <c r="D38" s="1" t="s">
        <v>368</v>
      </c>
      <c r="E38" s="2">
        <v>0</v>
      </c>
      <c r="F38" s="2">
        <v>-8.1606998443603516</v>
      </c>
      <c r="G38" s="2">
        <v>-17.627094268798832</v>
      </c>
      <c r="H38" s="2">
        <v>4.3092317581176758</v>
      </c>
    </row>
    <row r="39" spans="1:8" x14ac:dyDescent="0.25">
      <c r="A39" s="3" t="s">
        <v>3</v>
      </c>
      <c r="B39" s="3" t="s">
        <v>25</v>
      </c>
      <c r="C39" s="3" t="s">
        <v>80</v>
      </c>
      <c r="D39" s="3" t="s">
        <v>369</v>
      </c>
      <c r="E39" s="4">
        <v>68.647605895996094</v>
      </c>
      <c r="F39" s="4">
        <v>53.453208923339837</v>
      </c>
      <c r="G39" s="4">
        <v>9.1243267059326172</v>
      </c>
      <c r="H39" s="4">
        <v>6.0700664520263672</v>
      </c>
    </row>
    <row r="40" spans="1:8" x14ac:dyDescent="0.25">
      <c r="A40" s="1" t="s">
        <v>3</v>
      </c>
      <c r="B40" s="1" t="s">
        <v>25</v>
      </c>
      <c r="C40" s="1" t="s">
        <v>81</v>
      </c>
      <c r="D40" s="1" t="s">
        <v>370</v>
      </c>
      <c r="E40" s="2">
        <v>135.81201171875</v>
      </c>
      <c r="F40" s="2">
        <v>159.55403137207031</v>
      </c>
      <c r="G40" s="2">
        <v>-55.243358612060547</v>
      </c>
      <c r="H40" s="2">
        <v>31.5013427734375</v>
      </c>
    </row>
    <row r="41" spans="1:8" x14ac:dyDescent="0.25">
      <c r="A41" s="3" t="s">
        <v>3</v>
      </c>
      <c r="B41" s="3" t="s">
        <v>25</v>
      </c>
      <c r="C41" s="3" t="s">
        <v>82</v>
      </c>
      <c r="D41" s="3" t="s">
        <v>371</v>
      </c>
      <c r="E41" s="4">
        <v>0</v>
      </c>
      <c r="F41" s="4">
        <v>-2.13764476776123</v>
      </c>
      <c r="G41" s="4">
        <v>-13.46420288085938</v>
      </c>
      <c r="H41" s="4">
        <v>6.4440765380859384</v>
      </c>
    </row>
    <row r="42" spans="1:8" x14ac:dyDescent="0.25">
      <c r="A42" s="1" t="s">
        <v>3</v>
      </c>
      <c r="B42" s="1" t="s">
        <v>25</v>
      </c>
      <c r="C42" s="1" t="s">
        <v>83</v>
      </c>
      <c r="D42" s="1" t="s">
        <v>372</v>
      </c>
      <c r="E42" s="2">
        <v>0</v>
      </c>
      <c r="F42" s="2">
        <v>-18.227779388427731</v>
      </c>
      <c r="G42" s="2">
        <v>-44.017223358154297</v>
      </c>
      <c r="H42" s="2">
        <v>7.6767897605895996</v>
      </c>
    </row>
    <row r="43" spans="1:8" x14ac:dyDescent="0.25">
      <c r="A43" s="3" t="s">
        <v>3</v>
      </c>
      <c r="B43" s="3" t="s">
        <v>25</v>
      </c>
      <c r="C43" s="3" t="s">
        <v>84</v>
      </c>
      <c r="D43" s="3" t="s">
        <v>373</v>
      </c>
      <c r="E43" s="4">
        <v>56.923015594482422</v>
      </c>
      <c r="F43" s="4">
        <v>49.311714172363281</v>
      </c>
      <c r="G43" s="4">
        <v>-10.6513671875</v>
      </c>
      <c r="H43" s="4">
        <v>18.26267242431641</v>
      </c>
    </row>
    <row r="44" spans="1:8" x14ac:dyDescent="0.25">
      <c r="A44" s="1" t="s">
        <v>3</v>
      </c>
      <c r="B44" s="1" t="s">
        <v>25</v>
      </c>
      <c r="C44" s="1" t="s">
        <v>85</v>
      </c>
      <c r="D44" s="1" t="s">
        <v>374</v>
      </c>
      <c r="E44" s="2">
        <v>280.43386840820313</v>
      </c>
      <c r="F44" s="2">
        <v>183.04052734375</v>
      </c>
      <c r="G44" s="2">
        <v>41.796680450439453</v>
      </c>
      <c r="H44" s="2">
        <v>55.596649169921882</v>
      </c>
    </row>
    <row r="45" spans="1:8" x14ac:dyDescent="0.25">
      <c r="A45" s="3" t="s">
        <v>3</v>
      </c>
      <c r="B45" s="3" t="s">
        <v>25</v>
      </c>
      <c r="C45" s="3" t="s">
        <v>86</v>
      </c>
      <c r="D45" s="3" t="s">
        <v>375</v>
      </c>
      <c r="E45" s="4">
        <v>326.43670654296881</v>
      </c>
      <c r="F45" s="4">
        <v>237.67961120605469</v>
      </c>
      <c r="G45" s="4">
        <v>67.131546020507813</v>
      </c>
      <c r="H45" s="4">
        <v>21.625530242919918</v>
      </c>
    </row>
    <row r="46" spans="1:8" x14ac:dyDescent="0.25">
      <c r="A46" s="1" t="s">
        <v>3</v>
      </c>
      <c r="B46" s="1" t="s">
        <v>25</v>
      </c>
      <c r="C46" s="1" t="s">
        <v>87</v>
      </c>
      <c r="D46" s="1" t="s">
        <v>376</v>
      </c>
      <c r="E46" s="2">
        <v>170.5925598144531</v>
      </c>
      <c r="F46" s="2">
        <v>148.1435852050781</v>
      </c>
      <c r="G46" s="2">
        <v>13.80363750457764</v>
      </c>
      <c r="H46" s="2">
        <v>8.6453237533569336</v>
      </c>
    </row>
    <row r="47" spans="1:8" x14ac:dyDescent="0.25">
      <c r="A47" s="3" t="s">
        <v>4</v>
      </c>
      <c r="B47" s="3" t="s">
        <v>26</v>
      </c>
      <c r="C47" s="3" t="s">
        <v>88</v>
      </c>
      <c r="D47" s="3" t="s">
        <v>377</v>
      </c>
      <c r="E47" s="4">
        <v>0</v>
      </c>
      <c r="F47" s="4">
        <v>-0.90100634098052979</v>
      </c>
      <c r="G47" s="4">
        <v>-12.55375289916992</v>
      </c>
      <c r="H47" s="4">
        <v>2.6463360786437988</v>
      </c>
    </row>
    <row r="48" spans="1:8" x14ac:dyDescent="0.25">
      <c r="A48" s="1" t="s">
        <v>4</v>
      </c>
      <c r="B48" s="1" t="s">
        <v>26</v>
      </c>
      <c r="C48" s="1" t="s">
        <v>89</v>
      </c>
      <c r="D48" s="1" t="s">
        <v>378</v>
      </c>
      <c r="E48" s="2">
        <v>0</v>
      </c>
      <c r="F48" s="2">
        <v>-7.6980810165405273</v>
      </c>
      <c r="G48" s="2">
        <v>-9.0824489593505859</v>
      </c>
      <c r="H48" s="2">
        <v>1.7867311239242549</v>
      </c>
    </row>
    <row r="49" spans="1:8" x14ac:dyDescent="0.25">
      <c r="A49" s="3" t="s">
        <v>4</v>
      </c>
      <c r="B49" s="3" t="s">
        <v>26</v>
      </c>
      <c r="C49" s="3" t="s">
        <v>90</v>
      </c>
      <c r="D49" s="3" t="s">
        <v>379</v>
      </c>
      <c r="E49" s="4">
        <v>22.235879898071289</v>
      </c>
      <c r="F49" s="4">
        <v>6.2066445350646973</v>
      </c>
      <c r="G49" s="4">
        <v>11.024332046508791</v>
      </c>
      <c r="H49" s="4">
        <v>5.0049033164978027</v>
      </c>
    </row>
    <row r="50" spans="1:8" x14ac:dyDescent="0.25">
      <c r="A50" s="1" t="s">
        <v>4</v>
      </c>
      <c r="B50" s="1" t="s">
        <v>26</v>
      </c>
      <c r="C50" s="1" t="s">
        <v>91</v>
      </c>
      <c r="D50" s="1" t="s">
        <v>380</v>
      </c>
      <c r="E50" s="2">
        <v>19.071285247802731</v>
      </c>
      <c r="F50" s="2">
        <v>13.756503105163571</v>
      </c>
      <c r="G50" s="2">
        <v>2.3415718078613281</v>
      </c>
      <c r="H50" s="2">
        <v>2.9732105731964111</v>
      </c>
    </row>
    <row r="51" spans="1:8" x14ac:dyDescent="0.25">
      <c r="A51" s="3" t="s">
        <v>4</v>
      </c>
      <c r="B51" s="3" t="s">
        <v>26</v>
      </c>
      <c r="C51" s="3" t="s">
        <v>92</v>
      </c>
      <c r="D51" s="3" t="s">
        <v>381</v>
      </c>
      <c r="E51" s="4">
        <v>0</v>
      </c>
      <c r="F51" s="4">
        <v>-14.630727767944339</v>
      </c>
      <c r="G51" s="4">
        <v>-8.7905139923095703</v>
      </c>
      <c r="H51" s="4">
        <v>5.5531558990478516</v>
      </c>
    </row>
    <row r="52" spans="1:8" x14ac:dyDescent="0.25">
      <c r="A52" s="1" t="s">
        <v>4</v>
      </c>
      <c r="B52" s="1" t="s">
        <v>26</v>
      </c>
      <c r="C52" s="1" t="s">
        <v>93</v>
      </c>
      <c r="D52" s="1" t="s">
        <v>382</v>
      </c>
      <c r="E52" s="2">
        <v>30.998102188110352</v>
      </c>
      <c r="F52" s="2">
        <v>-9.4165353775024414</v>
      </c>
      <c r="G52" s="2">
        <v>29.15511512756348</v>
      </c>
      <c r="H52" s="2">
        <v>11.25952053070068</v>
      </c>
    </row>
    <row r="53" spans="1:8" x14ac:dyDescent="0.25">
      <c r="A53" s="3" t="s">
        <v>4</v>
      </c>
      <c r="B53" s="3" t="s">
        <v>26</v>
      </c>
      <c r="C53" s="3" t="s">
        <v>94</v>
      </c>
      <c r="D53" s="3" t="s">
        <v>383</v>
      </c>
      <c r="E53" s="4">
        <v>0</v>
      </c>
      <c r="F53" s="4">
        <v>-10.5317325592041</v>
      </c>
      <c r="G53" s="4">
        <v>-1.5347855091094971</v>
      </c>
      <c r="H53" s="4">
        <v>3.8378677368164058</v>
      </c>
    </row>
    <row r="54" spans="1:8" x14ac:dyDescent="0.25">
      <c r="A54" s="1" t="s">
        <v>4</v>
      </c>
      <c r="B54" s="1" t="s">
        <v>26</v>
      </c>
      <c r="C54" s="1" t="s">
        <v>95</v>
      </c>
      <c r="D54" s="1" t="s">
        <v>384</v>
      </c>
      <c r="E54" s="2">
        <v>750.92572021484375</v>
      </c>
      <c r="F54" s="2">
        <v>615.336181640625</v>
      </c>
      <c r="G54" s="2">
        <v>42.451759338378913</v>
      </c>
      <c r="H54" s="2">
        <v>93.137802124023438</v>
      </c>
    </row>
    <row r="55" spans="1:8" x14ac:dyDescent="0.25">
      <c r="A55" s="3" t="s">
        <v>4</v>
      </c>
      <c r="B55" s="3" t="s">
        <v>26</v>
      </c>
      <c r="C55" s="3" t="s">
        <v>96</v>
      </c>
      <c r="D55" s="3" t="s">
        <v>385</v>
      </c>
      <c r="E55" s="4">
        <v>659.42529296875</v>
      </c>
      <c r="F55" s="4">
        <v>417.98333740234381</v>
      </c>
      <c r="G55" s="4">
        <v>164.20289611816409</v>
      </c>
      <c r="H55" s="4">
        <v>77.239082336425781</v>
      </c>
    </row>
    <row r="56" spans="1:8" x14ac:dyDescent="0.25">
      <c r="A56" s="1" t="s">
        <v>4</v>
      </c>
      <c r="B56" s="1" t="s">
        <v>26</v>
      </c>
      <c r="C56" s="1" t="s">
        <v>97</v>
      </c>
      <c r="D56" s="1" t="s">
        <v>386</v>
      </c>
      <c r="E56" s="2">
        <v>55.478141784667969</v>
      </c>
      <c r="F56" s="2">
        <v>25.87335205078125</v>
      </c>
      <c r="G56" s="2">
        <v>22.318721771240231</v>
      </c>
      <c r="H56" s="2">
        <v>7.286069393157959</v>
      </c>
    </row>
    <row r="57" spans="1:8" x14ac:dyDescent="0.25">
      <c r="A57" s="3" t="s">
        <v>4</v>
      </c>
      <c r="B57" s="3" t="s">
        <v>26</v>
      </c>
      <c r="C57" s="3" t="s">
        <v>98</v>
      </c>
      <c r="D57" s="3" t="s">
        <v>387</v>
      </c>
      <c r="E57" s="4">
        <v>48.176002502441413</v>
      </c>
      <c r="F57" s="4">
        <v>6.1048588752746582</v>
      </c>
      <c r="G57" s="4">
        <v>19.26630783081055</v>
      </c>
      <c r="H57" s="4">
        <v>22.80483436584473</v>
      </c>
    </row>
    <row r="58" spans="1:8" x14ac:dyDescent="0.25">
      <c r="A58" s="1" t="s">
        <v>4</v>
      </c>
      <c r="B58" s="1" t="s">
        <v>26</v>
      </c>
      <c r="C58" s="1" t="s">
        <v>99</v>
      </c>
      <c r="D58" s="1" t="s">
        <v>388</v>
      </c>
      <c r="E58" s="2">
        <v>9.7367753982543945</v>
      </c>
      <c r="F58" s="2">
        <v>10.850400924682621</v>
      </c>
      <c r="G58" s="2">
        <v>-5.2372922897338867</v>
      </c>
      <c r="H58" s="2">
        <v>4.1236658096313477</v>
      </c>
    </row>
    <row r="59" spans="1:8" x14ac:dyDescent="0.25">
      <c r="A59" s="3" t="s">
        <v>4</v>
      </c>
      <c r="B59" s="3" t="s">
        <v>26</v>
      </c>
      <c r="C59" s="3" t="s">
        <v>100</v>
      </c>
      <c r="D59" s="3" t="s">
        <v>389</v>
      </c>
      <c r="E59" s="4">
        <v>143.24092102050781</v>
      </c>
      <c r="F59" s="4">
        <v>71.863014221191406</v>
      </c>
      <c r="G59" s="4">
        <v>56.128517150878913</v>
      </c>
      <c r="H59" s="4">
        <v>15.249386787414551</v>
      </c>
    </row>
    <row r="60" spans="1:8" x14ac:dyDescent="0.25">
      <c r="A60" s="1" t="s">
        <v>5</v>
      </c>
      <c r="B60" s="1" t="s">
        <v>27</v>
      </c>
      <c r="C60" s="1" t="s">
        <v>101</v>
      </c>
      <c r="D60" s="1" t="s">
        <v>390</v>
      </c>
      <c r="E60" s="2">
        <v>9.1793613433837891</v>
      </c>
      <c r="F60" s="2">
        <v>7.5184526443481454</v>
      </c>
      <c r="G60" s="2">
        <v>-1.6372420787811279</v>
      </c>
      <c r="H60" s="2">
        <v>3.2981503009796138</v>
      </c>
    </row>
    <row r="61" spans="1:8" x14ac:dyDescent="0.25">
      <c r="A61" s="3" t="s">
        <v>5</v>
      </c>
      <c r="B61" s="3" t="s">
        <v>27</v>
      </c>
      <c r="C61" s="3" t="s">
        <v>102</v>
      </c>
      <c r="D61" s="3" t="s">
        <v>391</v>
      </c>
      <c r="E61" s="4">
        <v>0</v>
      </c>
      <c r="F61" s="4">
        <v>-3.6220676898956299</v>
      </c>
      <c r="G61" s="4">
        <v>-25.036479949951168</v>
      </c>
      <c r="H61" s="4">
        <v>4.1965718269348136</v>
      </c>
    </row>
    <row r="62" spans="1:8" x14ac:dyDescent="0.25">
      <c r="A62" s="1" t="s">
        <v>5</v>
      </c>
      <c r="B62" s="1" t="s">
        <v>27</v>
      </c>
      <c r="C62" s="1" t="s">
        <v>103</v>
      </c>
      <c r="D62" s="1" t="s">
        <v>392</v>
      </c>
      <c r="E62" s="2">
        <v>34.363655090332031</v>
      </c>
      <c r="F62" s="2">
        <v>18.164228439331051</v>
      </c>
      <c r="G62" s="2">
        <v>12.387345314025881</v>
      </c>
      <c r="H62" s="2">
        <v>3.8120803833007808</v>
      </c>
    </row>
    <row r="63" spans="1:8" x14ac:dyDescent="0.25">
      <c r="A63" s="3" t="s">
        <v>5</v>
      </c>
      <c r="B63" s="3" t="s">
        <v>27</v>
      </c>
      <c r="C63" s="3" t="s">
        <v>104</v>
      </c>
      <c r="D63" s="3" t="s">
        <v>393</v>
      </c>
      <c r="E63" s="4">
        <v>108.54454040527339</v>
      </c>
      <c r="F63" s="4">
        <v>70.317192077636719</v>
      </c>
      <c r="G63" s="4">
        <v>31.985494613647461</v>
      </c>
      <c r="H63" s="4">
        <v>6.2418560981750488</v>
      </c>
    </row>
    <row r="64" spans="1:8" x14ac:dyDescent="0.25">
      <c r="A64" s="1" t="s">
        <v>5</v>
      </c>
      <c r="B64" s="1" t="s">
        <v>27</v>
      </c>
      <c r="C64" s="1" t="s">
        <v>105</v>
      </c>
      <c r="D64" s="1" t="s">
        <v>394</v>
      </c>
      <c r="E64" s="2">
        <v>0</v>
      </c>
      <c r="F64" s="2">
        <v>-7.8566551208496094</v>
      </c>
      <c r="G64" s="2">
        <v>-16.8796272277832</v>
      </c>
      <c r="H64" s="2">
        <v>13.822115898132321</v>
      </c>
    </row>
    <row r="65" spans="1:8" x14ac:dyDescent="0.25">
      <c r="A65" s="3" t="s">
        <v>5</v>
      </c>
      <c r="B65" s="3" t="s">
        <v>27</v>
      </c>
      <c r="C65" s="3" t="s">
        <v>106</v>
      </c>
      <c r="D65" s="3" t="s">
        <v>395</v>
      </c>
      <c r="E65" s="4">
        <v>83.835487365722656</v>
      </c>
      <c r="F65" s="4">
        <v>47.819252014160163</v>
      </c>
      <c r="G65" s="4">
        <v>28.779445648193359</v>
      </c>
      <c r="H65" s="4">
        <v>7.2367887496948242</v>
      </c>
    </row>
    <row r="66" spans="1:8" x14ac:dyDescent="0.25">
      <c r="A66" s="1" t="s">
        <v>5</v>
      </c>
      <c r="B66" s="1" t="s">
        <v>27</v>
      </c>
      <c r="C66" s="1" t="s">
        <v>107</v>
      </c>
      <c r="D66" s="1" t="s">
        <v>27</v>
      </c>
      <c r="E66" s="2">
        <v>916.21075439453125</v>
      </c>
      <c r="F66" s="2">
        <v>519.89471435546875</v>
      </c>
      <c r="G66" s="2">
        <v>318.72003173828131</v>
      </c>
      <c r="H66" s="2">
        <v>77.596023559570313</v>
      </c>
    </row>
    <row r="67" spans="1:8" x14ac:dyDescent="0.25">
      <c r="A67" s="3" t="s">
        <v>5</v>
      </c>
      <c r="B67" s="3" t="s">
        <v>27</v>
      </c>
      <c r="C67" s="3" t="s">
        <v>108</v>
      </c>
      <c r="D67" s="3" t="s">
        <v>396</v>
      </c>
      <c r="E67" s="4">
        <v>108.16900634765631</v>
      </c>
      <c r="F67" s="4">
        <v>23.860708236694339</v>
      </c>
      <c r="G67" s="4">
        <v>68.556449890136719</v>
      </c>
      <c r="H67" s="4">
        <v>15.751848220825201</v>
      </c>
    </row>
    <row r="68" spans="1:8" x14ac:dyDescent="0.25">
      <c r="A68" s="1" t="s">
        <v>5</v>
      </c>
      <c r="B68" s="1" t="s">
        <v>27</v>
      </c>
      <c r="C68" s="1" t="s">
        <v>109</v>
      </c>
      <c r="D68" s="1" t="s">
        <v>397</v>
      </c>
      <c r="E68" s="2">
        <v>71.680068969726563</v>
      </c>
      <c r="F68" s="2">
        <v>33.567604064941413</v>
      </c>
      <c r="G68" s="2">
        <v>20.9941520690918</v>
      </c>
      <c r="H68" s="2">
        <v>17.11831092834473</v>
      </c>
    </row>
    <row r="69" spans="1:8" x14ac:dyDescent="0.25">
      <c r="A69" s="3" t="s">
        <v>5</v>
      </c>
      <c r="B69" s="3" t="s">
        <v>27</v>
      </c>
      <c r="C69" s="3" t="s">
        <v>110</v>
      </c>
      <c r="D69" s="3" t="s">
        <v>398</v>
      </c>
      <c r="E69" s="4">
        <v>21.989471435546879</v>
      </c>
      <c r="F69" s="4">
        <v>4.557309627532959</v>
      </c>
      <c r="G69" s="4">
        <v>11.94625282287598</v>
      </c>
      <c r="H69" s="4">
        <v>5.4859094619750977</v>
      </c>
    </row>
    <row r="70" spans="1:8" x14ac:dyDescent="0.25">
      <c r="A70" s="1" t="s">
        <v>5</v>
      </c>
      <c r="B70" s="1" t="s">
        <v>27</v>
      </c>
      <c r="C70" s="1" t="s">
        <v>111</v>
      </c>
      <c r="D70" s="1" t="s">
        <v>399</v>
      </c>
      <c r="E70" s="2">
        <v>26.55301475524902</v>
      </c>
      <c r="F70" s="2">
        <v>12.45396137237549</v>
      </c>
      <c r="G70" s="2">
        <v>0.45291703939437872</v>
      </c>
      <c r="H70" s="2">
        <v>13.646135330200201</v>
      </c>
    </row>
    <row r="71" spans="1:8" x14ac:dyDescent="0.25">
      <c r="A71" s="3" t="s">
        <v>5</v>
      </c>
      <c r="B71" s="3" t="s">
        <v>27</v>
      </c>
      <c r="C71" s="3" t="s">
        <v>112</v>
      </c>
      <c r="D71" s="3" t="s">
        <v>400</v>
      </c>
      <c r="E71" s="4">
        <v>31.56539344787598</v>
      </c>
      <c r="F71" s="4">
        <v>20.286539077758789</v>
      </c>
      <c r="G71" s="4">
        <v>2.0595030784606929</v>
      </c>
      <c r="H71" s="4">
        <v>9.2193508148193359</v>
      </c>
    </row>
    <row r="72" spans="1:8" x14ac:dyDescent="0.25">
      <c r="A72" s="1" t="s">
        <v>5</v>
      </c>
      <c r="B72" s="1" t="s">
        <v>27</v>
      </c>
      <c r="C72" s="1" t="s">
        <v>113</v>
      </c>
      <c r="D72" s="1" t="s">
        <v>401</v>
      </c>
      <c r="E72" s="2">
        <v>20.230560302734379</v>
      </c>
      <c r="F72" s="2">
        <v>-0.92326372861862183</v>
      </c>
      <c r="G72" s="2">
        <v>11.60081768035889</v>
      </c>
      <c r="H72" s="2">
        <v>9.5530061721801758</v>
      </c>
    </row>
    <row r="73" spans="1:8" x14ac:dyDescent="0.25">
      <c r="A73" s="3" t="s">
        <v>6</v>
      </c>
      <c r="B73" s="3" t="s">
        <v>28</v>
      </c>
      <c r="C73" s="3" t="s">
        <v>114</v>
      </c>
      <c r="D73" s="3" t="s">
        <v>402</v>
      </c>
      <c r="E73" s="4">
        <v>0</v>
      </c>
      <c r="F73" s="4">
        <v>-5.7317719459533691</v>
      </c>
      <c r="G73" s="4">
        <v>-30.352945327758789</v>
      </c>
      <c r="H73" s="4">
        <v>4.5064678192138672</v>
      </c>
    </row>
    <row r="74" spans="1:8" x14ac:dyDescent="0.25">
      <c r="A74" s="1" t="s">
        <v>6</v>
      </c>
      <c r="B74" s="1" t="s">
        <v>28</v>
      </c>
      <c r="C74" s="1" t="s">
        <v>115</v>
      </c>
      <c r="D74" s="1" t="s">
        <v>403</v>
      </c>
      <c r="E74" s="2">
        <v>0</v>
      </c>
      <c r="F74" s="2">
        <v>-10.578439712524411</v>
      </c>
      <c r="G74" s="2">
        <v>-15.574905395507811</v>
      </c>
      <c r="H74" s="2">
        <v>3.8509831428527832</v>
      </c>
    </row>
    <row r="75" spans="1:8" x14ac:dyDescent="0.25">
      <c r="A75" s="3" t="s">
        <v>6</v>
      </c>
      <c r="B75" s="3" t="s">
        <v>28</v>
      </c>
      <c r="C75" s="3" t="s">
        <v>116</v>
      </c>
      <c r="D75" s="3" t="s">
        <v>404</v>
      </c>
      <c r="E75" s="4">
        <v>0</v>
      </c>
      <c r="F75" s="4">
        <v>-22.648870468139648</v>
      </c>
      <c r="G75" s="4">
        <v>-41.542259216308587</v>
      </c>
      <c r="H75" s="4">
        <v>6.1378374099731454</v>
      </c>
    </row>
    <row r="76" spans="1:8" x14ac:dyDescent="0.25">
      <c r="A76" s="1" t="s">
        <v>6</v>
      </c>
      <c r="B76" s="1" t="s">
        <v>28</v>
      </c>
      <c r="C76" s="1" t="s">
        <v>117</v>
      </c>
      <c r="D76" s="1" t="s">
        <v>405</v>
      </c>
      <c r="E76" s="2">
        <v>0</v>
      </c>
      <c r="F76" s="2">
        <v>-20.233942031860352</v>
      </c>
      <c r="G76" s="2">
        <v>10.45938110351563</v>
      </c>
      <c r="H76" s="2">
        <v>9.4661865234375</v>
      </c>
    </row>
    <row r="77" spans="1:8" x14ac:dyDescent="0.25">
      <c r="A77" s="3" t="s">
        <v>6</v>
      </c>
      <c r="B77" s="3" t="s">
        <v>28</v>
      </c>
      <c r="C77" s="3" t="s">
        <v>118</v>
      </c>
      <c r="D77" s="3" t="s">
        <v>406</v>
      </c>
      <c r="E77" s="4">
        <v>3.0366981029510498</v>
      </c>
      <c r="F77" s="4">
        <v>6.615023136138916</v>
      </c>
      <c r="G77" s="4">
        <v>-12.21335411071777</v>
      </c>
      <c r="H77" s="4">
        <v>8.6350297927856445</v>
      </c>
    </row>
    <row r="78" spans="1:8" x14ac:dyDescent="0.25">
      <c r="A78" s="1" t="s">
        <v>6</v>
      </c>
      <c r="B78" s="1" t="s">
        <v>28</v>
      </c>
      <c r="C78" s="1" t="s">
        <v>119</v>
      </c>
      <c r="D78" s="1" t="s">
        <v>407</v>
      </c>
      <c r="E78" s="2">
        <v>15.13270092010498</v>
      </c>
      <c r="F78" s="2">
        <v>14.4106502532959</v>
      </c>
      <c r="G78" s="2">
        <v>-4.388336181640625</v>
      </c>
      <c r="H78" s="2">
        <v>5.1103863716125488</v>
      </c>
    </row>
    <row r="79" spans="1:8" x14ac:dyDescent="0.25">
      <c r="A79" s="3" t="s">
        <v>6</v>
      </c>
      <c r="B79" s="3" t="s">
        <v>28</v>
      </c>
      <c r="C79" s="3" t="s">
        <v>120</v>
      </c>
      <c r="D79" s="3" t="s">
        <v>408</v>
      </c>
      <c r="E79" s="4">
        <v>201.52674865722659</v>
      </c>
      <c r="F79" s="4">
        <v>239.4206237792969</v>
      </c>
      <c r="G79" s="4">
        <v>-89.797164916992188</v>
      </c>
      <c r="H79" s="4">
        <v>51.903282165527337</v>
      </c>
    </row>
    <row r="80" spans="1:8" x14ac:dyDescent="0.25">
      <c r="A80" s="1" t="s">
        <v>6</v>
      </c>
      <c r="B80" s="1" t="s">
        <v>28</v>
      </c>
      <c r="C80" s="1" t="s">
        <v>121</v>
      </c>
      <c r="D80" s="1" t="s">
        <v>409</v>
      </c>
      <c r="E80" s="2">
        <v>25.5845947265625</v>
      </c>
      <c r="F80" s="2">
        <v>3.3219668865203862</v>
      </c>
      <c r="G80" s="2">
        <v>7.8162841796875</v>
      </c>
      <c r="H80" s="2">
        <v>14.44634437561035</v>
      </c>
    </row>
    <row r="81" spans="1:8" x14ac:dyDescent="0.25">
      <c r="A81" s="3" t="s">
        <v>7</v>
      </c>
      <c r="B81" s="3" t="s">
        <v>29</v>
      </c>
      <c r="C81" s="3" t="s">
        <v>122</v>
      </c>
      <c r="D81" s="3" t="s">
        <v>410</v>
      </c>
      <c r="E81" s="4">
        <v>0</v>
      </c>
      <c r="F81" s="4">
        <v>-11.46556377410889</v>
      </c>
      <c r="G81" s="4">
        <v>-40.632579803466797</v>
      </c>
      <c r="H81" s="4">
        <v>2.529025554656982</v>
      </c>
    </row>
    <row r="82" spans="1:8" x14ac:dyDescent="0.25">
      <c r="A82" s="1" t="s">
        <v>7</v>
      </c>
      <c r="B82" s="1" t="s">
        <v>29</v>
      </c>
      <c r="C82" s="1" t="s">
        <v>123</v>
      </c>
      <c r="D82" s="1" t="s">
        <v>411</v>
      </c>
      <c r="E82" s="2">
        <v>0</v>
      </c>
      <c r="F82" s="2">
        <v>-3.4943184852600102</v>
      </c>
      <c r="G82" s="2">
        <v>-6.4459075927734384</v>
      </c>
      <c r="H82" s="2">
        <v>3.6256203651428218</v>
      </c>
    </row>
    <row r="83" spans="1:8" x14ac:dyDescent="0.25">
      <c r="A83" s="3" t="s">
        <v>7</v>
      </c>
      <c r="B83" s="3" t="s">
        <v>29</v>
      </c>
      <c r="C83" s="3" t="s">
        <v>124</v>
      </c>
      <c r="D83" s="3" t="s">
        <v>412</v>
      </c>
      <c r="E83" s="4">
        <v>118.48593902587891</v>
      </c>
      <c r="F83" s="4">
        <v>64.751884460449219</v>
      </c>
      <c r="G83" s="4">
        <v>45.206748962402337</v>
      </c>
      <c r="H83" s="4">
        <v>8.5272970199584961</v>
      </c>
    </row>
    <row r="84" spans="1:8" x14ac:dyDescent="0.25">
      <c r="A84" s="1" t="s">
        <v>7</v>
      </c>
      <c r="B84" s="1" t="s">
        <v>29</v>
      </c>
      <c r="C84" s="1" t="s">
        <v>125</v>
      </c>
      <c r="D84" s="1" t="s">
        <v>413</v>
      </c>
      <c r="E84" s="2">
        <v>0</v>
      </c>
      <c r="F84" s="2">
        <v>-27.964395523071289</v>
      </c>
      <c r="G84" s="2">
        <v>-45.927375793457031</v>
      </c>
      <c r="H84" s="2">
        <v>6.6807775497436523</v>
      </c>
    </row>
    <row r="85" spans="1:8" x14ac:dyDescent="0.25">
      <c r="A85" s="3" t="s">
        <v>7</v>
      </c>
      <c r="B85" s="3" t="s">
        <v>29</v>
      </c>
      <c r="C85" s="3" t="s">
        <v>126</v>
      </c>
      <c r="D85" s="3" t="s">
        <v>414</v>
      </c>
      <c r="E85" s="4">
        <v>0</v>
      </c>
      <c r="F85" s="4">
        <v>-30.063455581665039</v>
      </c>
      <c r="G85" s="4">
        <v>10.34929943084717</v>
      </c>
      <c r="H85" s="4">
        <v>6.5919342041015634</v>
      </c>
    </row>
    <row r="86" spans="1:8" x14ac:dyDescent="0.25">
      <c r="A86" s="1" t="s">
        <v>7</v>
      </c>
      <c r="B86" s="1" t="s">
        <v>29</v>
      </c>
      <c r="C86" s="1" t="s">
        <v>127</v>
      </c>
      <c r="D86" s="1" t="s">
        <v>415</v>
      </c>
      <c r="E86" s="2">
        <v>0</v>
      </c>
      <c r="F86" s="2">
        <v>-17.154535293579102</v>
      </c>
      <c r="G86" s="2">
        <v>-21.51166915893555</v>
      </c>
      <c r="H86" s="2">
        <v>4.5844550132751456</v>
      </c>
    </row>
    <row r="87" spans="1:8" x14ac:dyDescent="0.25">
      <c r="A87" s="3" t="s">
        <v>7</v>
      </c>
      <c r="B87" s="3" t="s">
        <v>29</v>
      </c>
      <c r="C87" s="3" t="s">
        <v>128</v>
      </c>
      <c r="D87" s="3" t="s">
        <v>29</v>
      </c>
      <c r="E87" s="4">
        <v>268.31439208984381</v>
      </c>
      <c r="F87" s="4">
        <v>291.76019287109381</v>
      </c>
      <c r="G87" s="4">
        <v>-64.711624145507813</v>
      </c>
      <c r="H87" s="4">
        <v>41.265823364257813</v>
      </c>
    </row>
    <row r="88" spans="1:8" x14ac:dyDescent="0.25">
      <c r="A88" s="1" t="s">
        <v>7</v>
      </c>
      <c r="B88" s="1" t="s">
        <v>29</v>
      </c>
      <c r="C88" s="1" t="s">
        <v>129</v>
      </c>
      <c r="D88" s="1" t="s">
        <v>416</v>
      </c>
      <c r="E88" s="2">
        <v>0</v>
      </c>
      <c r="F88" s="2">
        <v>-34.401462554931641</v>
      </c>
      <c r="G88" s="2">
        <v>-22.128936767578129</v>
      </c>
      <c r="H88" s="2">
        <v>10.117484092712401</v>
      </c>
    </row>
    <row r="89" spans="1:8" x14ac:dyDescent="0.25">
      <c r="A89" s="3" t="s">
        <v>7</v>
      </c>
      <c r="B89" s="3" t="s">
        <v>29</v>
      </c>
      <c r="C89" s="3" t="s">
        <v>130</v>
      </c>
      <c r="D89" s="3" t="s">
        <v>417</v>
      </c>
      <c r="E89" s="4">
        <v>0</v>
      </c>
      <c r="F89" s="4">
        <v>-25.315214157104489</v>
      </c>
      <c r="G89" s="4">
        <v>11.28801250457764</v>
      </c>
      <c r="H89" s="4">
        <v>13.64496326446533</v>
      </c>
    </row>
    <row r="90" spans="1:8" x14ac:dyDescent="0.25">
      <c r="A90" s="1" t="s">
        <v>7</v>
      </c>
      <c r="B90" s="1" t="s">
        <v>29</v>
      </c>
      <c r="C90" s="1" t="s">
        <v>131</v>
      </c>
      <c r="D90" s="1" t="s">
        <v>418</v>
      </c>
      <c r="E90" s="2">
        <v>0</v>
      </c>
      <c r="F90" s="2">
        <v>-5.4182977676391602</v>
      </c>
      <c r="G90" s="2">
        <v>-19.189201354980469</v>
      </c>
      <c r="H90" s="2">
        <v>19.148616790771481</v>
      </c>
    </row>
    <row r="91" spans="1:8" x14ac:dyDescent="0.25">
      <c r="A91" s="3" t="s">
        <v>7</v>
      </c>
      <c r="B91" s="3" t="s">
        <v>29</v>
      </c>
      <c r="C91" s="3" t="s">
        <v>132</v>
      </c>
      <c r="D91" s="3" t="s">
        <v>419</v>
      </c>
      <c r="E91" s="4">
        <v>0</v>
      </c>
      <c r="F91" s="4">
        <v>-38.362056732177727</v>
      </c>
      <c r="G91" s="4">
        <v>3.1049010753631592</v>
      </c>
      <c r="H91" s="4">
        <v>7.6354889869689941</v>
      </c>
    </row>
    <row r="92" spans="1:8" x14ac:dyDescent="0.25">
      <c r="A92" s="1" t="s">
        <v>7</v>
      </c>
      <c r="B92" s="1" t="s">
        <v>29</v>
      </c>
      <c r="C92" s="1" t="s">
        <v>133</v>
      </c>
      <c r="D92" s="1" t="s">
        <v>420</v>
      </c>
      <c r="E92" s="2">
        <v>32.306739807128913</v>
      </c>
      <c r="F92" s="2">
        <v>21.024066925048832</v>
      </c>
      <c r="G92" s="2">
        <v>5.1933379173278809</v>
      </c>
      <c r="H92" s="2">
        <v>6.0893359184265137</v>
      </c>
    </row>
    <row r="93" spans="1:8" x14ac:dyDescent="0.25">
      <c r="A93" s="3" t="s">
        <v>8</v>
      </c>
      <c r="B93" s="3" t="s">
        <v>30</v>
      </c>
      <c r="C93" s="3" t="s">
        <v>134</v>
      </c>
      <c r="D93" s="3" t="s">
        <v>30</v>
      </c>
      <c r="E93" s="4">
        <v>250.07035827636719</v>
      </c>
      <c r="F93" s="4">
        <v>180.44950866699219</v>
      </c>
      <c r="G93" s="4">
        <v>36.790428161621087</v>
      </c>
      <c r="H93" s="4">
        <v>32.830410003662109</v>
      </c>
    </row>
    <row r="94" spans="1:8" x14ac:dyDescent="0.25">
      <c r="A94" s="1" t="s">
        <v>9</v>
      </c>
      <c r="B94" s="1" t="s">
        <v>31</v>
      </c>
      <c r="C94" s="1" t="s">
        <v>135</v>
      </c>
      <c r="D94" s="1" t="s">
        <v>421</v>
      </c>
      <c r="E94" s="2">
        <v>0</v>
      </c>
      <c r="F94" s="2">
        <v>-13.20121002197266</v>
      </c>
      <c r="G94" s="2">
        <v>-32.366035461425781</v>
      </c>
      <c r="H94" s="2">
        <v>6.6968231201171884</v>
      </c>
    </row>
    <row r="95" spans="1:8" x14ac:dyDescent="0.25">
      <c r="A95" s="3" t="s">
        <v>9</v>
      </c>
      <c r="B95" s="3" t="s">
        <v>31</v>
      </c>
      <c r="C95" s="3" t="s">
        <v>136</v>
      </c>
      <c r="D95" s="3" t="s">
        <v>422</v>
      </c>
      <c r="E95" s="4">
        <v>63.498363494873047</v>
      </c>
      <c r="F95" s="4">
        <v>20.332010269165039</v>
      </c>
      <c r="G95" s="4">
        <v>8.5155563354492188</v>
      </c>
      <c r="H95" s="4">
        <v>34.650798797607422</v>
      </c>
    </row>
    <row r="96" spans="1:8" x14ac:dyDescent="0.25">
      <c r="A96" s="1" t="s">
        <v>9</v>
      </c>
      <c r="B96" s="1" t="s">
        <v>31</v>
      </c>
      <c r="C96" s="1" t="s">
        <v>137</v>
      </c>
      <c r="D96" s="1" t="s">
        <v>423</v>
      </c>
      <c r="E96" s="2">
        <v>0</v>
      </c>
      <c r="F96" s="2">
        <v>-45.74395751953125</v>
      </c>
      <c r="G96" s="2">
        <v>-33.118976593017578</v>
      </c>
      <c r="H96" s="2">
        <v>14.03341674804688</v>
      </c>
    </row>
    <row r="97" spans="1:8" x14ac:dyDescent="0.25">
      <c r="A97" s="3" t="s">
        <v>9</v>
      </c>
      <c r="B97" s="3" t="s">
        <v>31</v>
      </c>
      <c r="C97" s="3" t="s">
        <v>138</v>
      </c>
      <c r="D97" s="3" t="s">
        <v>424</v>
      </c>
      <c r="E97" s="4">
        <v>12.375661849975589</v>
      </c>
      <c r="F97" s="4">
        <v>0.2461396902799606</v>
      </c>
      <c r="G97" s="4">
        <v>-4.4911012649536133</v>
      </c>
      <c r="H97" s="4">
        <v>16.620624542236332</v>
      </c>
    </row>
    <row r="98" spans="1:8" x14ac:dyDescent="0.25">
      <c r="A98" s="1" t="s">
        <v>9</v>
      </c>
      <c r="B98" s="1" t="s">
        <v>31</v>
      </c>
      <c r="C98" s="1" t="s">
        <v>139</v>
      </c>
      <c r="D98" s="1" t="s">
        <v>425</v>
      </c>
      <c r="E98" s="2">
        <v>34.1676025390625</v>
      </c>
      <c r="F98" s="2">
        <v>20.252437591552731</v>
      </c>
      <c r="G98" s="2">
        <v>4.7974538803100586</v>
      </c>
      <c r="H98" s="2">
        <v>9.1177101135253906</v>
      </c>
    </row>
    <row r="99" spans="1:8" x14ac:dyDescent="0.25">
      <c r="A99" s="3" t="s">
        <v>10</v>
      </c>
      <c r="B99" s="3" t="s">
        <v>32</v>
      </c>
      <c r="C99" s="3" t="s">
        <v>140</v>
      </c>
      <c r="D99" s="3" t="s">
        <v>426</v>
      </c>
      <c r="E99" s="4">
        <v>71.392189025878906</v>
      </c>
      <c r="F99" s="4">
        <v>22.722171783447269</v>
      </c>
      <c r="G99" s="4">
        <v>41.682762145996087</v>
      </c>
      <c r="H99" s="4">
        <v>6.9872527122497559</v>
      </c>
    </row>
    <row r="100" spans="1:8" x14ac:dyDescent="0.25">
      <c r="A100" s="1" t="s">
        <v>10</v>
      </c>
      <c r="B100" s="1" t="s">
        <v>32</v>
      </c>
      <c r="C100" s="1" t="s">
        <v>141</v>
      </c>
      <c r="D100" s="1" t="s">
        <v>427</v>
      </c>
      <c r="E100" s="2">
        <v>252.0030822753906</v>
      </c>
      <c r="F100" s="2">
        <v>143.0799560546875</v>
      </c>
      <c r="G100" s="2">
        <v>96.031715393066406</v>
      </c>
      <c r="H100" s="2">
        <v>12.89141273498535</v>
      </c>
    </row>
    <row r="101" spans="1:8" x14ac:dyDescent="0.25">
      <c r="A101" s="3" t="s">
        <v>10</v>
      </c>
      <c r="B101" s="3" t="s">
        <v>32</v>
      </c>
      <c r="C101" s="3" t="s">
        <v>142</v>
      </c>
      <c r="D101" s="3" t="s">
        <v>428</v>
      </c>
      <c r="E101" s="4">
        <v>175.8329162597656</v>
      </c>
      <c r="F101" s="4">
        <v>86.807998657226563</v>
      </c>
      <c r="G101" s="4">
        <v>79.278076171875</v>
      </c>
      <c r="H101" s="4">
        <v>9.7468528747558594</v>
      </c>
    </row>
    <row r="102" spans="1:8" x14ac:dyDescent="0.25">
      <c r="A102" s="1" t="s">
        <v>10</v>
      </c>
      <c r="B102" s="1" t="s">
        <v>32</v>
      </c>
      <c r="C102" s="1" t="s">
        <v>143</v>
      </c>
      <c r="D102" s="1" t="s">
        <v>429</v>
      </c>
      <c r="E102" s="2">
        <v>283.20556640625</v>
      </c>
      <c r="F102" s="2">
        <v>137.3830261230469</v>
      </c>
      <c r="G102" s="2">
        <v>128.39399719238281</v>
      </c>
      <c r="H102" s="2">
        <v>17.42855262756348</v>
      </c>
    </row>
    <row r="103" spans="1:8" x14ac:dyDescent="0.25">
      <c r="A103" s="3" t="s">
        <v>10</v>
      </c>
      <c r="B103" s="3" t="s">
        <v>32</v>
      </c>
      <c r="C103" s="3" t="s">
        <v>144</v>
      </c>
      <c r="D103" s="3" t="s">
        <v>430</v>
      </c>
      <c r="E103" s="4">
        <v>25.201274871826168</v>
      </c>
      <c r="F103" s="4">
        <v>10.90391254425049</v>
      </c>
      <c r="G103" s="4">
        <v>7.4921660423278809</v>
      </c>
      <c r="H103" s="4">
        <v>6.8051972389221191</v>
      </c>
    </row>
    <row r="104" spans="1:8" x14ac:dyDescent="0.25">
      <c r="A104" s="1" t="s">
        <v>10</v>
      </c>
      <c r="B104" s="1" t="s">
        <v>32</v>
      </c>
      <c r="C104" s="1" t="s">
        <v>145</v>
      </c>
      <c r="D104" s="1" t="s">
        <v>431</v>
      </c>
      <c r="E104" s="2">
        <v>64.800941467285156</v>
      </c>
      <c r="F104" s="2">
        <v>39.883720397949219</v>
      </c>
      <c r="G104" s="2">
        <v>19.3521614074707</v>
      </c>
      <c r="H104" s="2">
        <v>5.5650649070739746</v>
      </c>
    </row>
    <row r="105" spans="1:8" x14ac:dyDescent="0.25">
      <c r="A105" s="3" t="s">
        <v>10</v>
      </c>
      <c r="B105" s="3" t="s">
        <v>32</v>
      </c>
      <c r="C105" s="3" t="s">
        <v>146</v>
      </c>
      <c r="D105" s="3" t="s">
        <v>432</v>
      </c>
      <c r="E105" s="4">
        <v>104.6499862670898</v>
      </c>
      <c r="F105" s="4">
        <v>34.000724792480469</v>
      </c>
      <c r="G105" s="4">
        <v>62.950366973876953</v>
      </c>
      <c r="H105" s="4">
        <v>7.6989035606384277</v>
      </c>
    </row>
    <row r="106" spans="1:8" x14ac:dyDescent="0.25">
      <c r="A106" s="1" t="s">
        <v>10</v>
      </c>
      <c r="B106" s="1" t="s">
        <v>32</v>
      </c>
      <c r="C106" s="1" t="s">
        <v>147</v>
      </c>
      <c r="D106" s="1" t="s">
        <v>433</v>
      </c>
      <c r="E106" s="2">
        <v>174.2350769042969</v>
      </c>
      <c r="F106" s="2">
        <v>85.361259460449219</v>
      </c>
      <c r="G106" s="2">
        <v>73.637939453125</v>
      </c>
      <c r="H106" s="2">
        <v>15.235885620117189</v>
      </c>
    </row>
    <row r="107" spans="1:8" x14ac:dyDescent="0.25">
      <c r="A107" s="3" t="s">
        <v>10</v>
      </c>
      <c r="B107" s="3" t="s">
        <v>32</v>
      </c>
      <c r="C107" s="3" t="s">
        <v>148</v>
      </c>
      <c r="D107" s="3" t="s">
        <v>434</v>
      </c>
      <c r="E107" s="4">
        <v>63.216602325439453</v>
      </c>
      <c r="F107" s="4">
        <v>24.26402473449707</v>
      </c>
      <c r="G107" s="4">
        <v>28.2164306640625</v>
      </c>
      <c r="H107" s="4">
        <v>10.736146926879879</v>
      </c>
    </row>
    <row r="108" spans="1:8" x14ac:dyDescent="0.25">
      <c r="A108" s="1" t="s">
        <v>10</v>
      </c>
      <c r="B108" s="1" t="s">
        <v>32</v>
      </c>
      <c r="C108" s="1" t="s">
        <v>149</v>
      </c>
      <c r="D108" s="1" t="s">
        <v>435</v>
      </c>
      <c r="E108" s="2">
        <v>240.3597412109375</v>
      </c>
      <c r="F108" s="2">
        <v>119.09958648681641</v>
      </c>
      <c r="G108" s="2">
        <v>110.17262268066411</v>
      </c>
      <c r="H108" s="2">
        <v>11.087528228759769</v>
      </c>
    </row>
    <row r="109" spans="1:8" x14ac:dyDescent="0.25">
      <c r="A109" s="3" t="s">
        <v>10</v>
      </c>
      <c r="B109" s="3" t="s">
        <v>32</v>
      </c>
      <c r="C109" s="3" t="s">
        <v>150</v>
      </c>
      <c r="D109" s="3" t="s">
        <v>436</v>
      </c>
      <c r="E109" s="4">
        <v>90.886886596679688</v>
      </c>
      <c r="F109" s="4">
        <v>66.959205627441406</v>
      </c>
      <c r="G109" s="4">
        <v>15.40172290802002</v>
      </c>
      <c r="H109" s="4">
        <v>8.525965690612793</v>
      </c>
    </row>
    <row r="110" spans="1:8" x14ac:dyDescent="0.25">
      <c r="A110" s="1" t="s">
        <v>10</v>
      </c>
      <c r="B110" s="1" t="s">
        <v>32</v>
      </c>
      <c r="C110" s="1" t="s">
        <v>151</v>
      </c>
      <c r="D110" s="1" t="s">
        <v>437</v>
      </c>
      <c r="E110" s="2">
        <v>122.8509979248047</v>
      </c>
      <c r="F110" s="2">
        <v>41.778602600097663</v>
      </c>
      <c r="G110" s="2">
        <v>71.031074523925781</v>
      </c>
      <c r="H110" s="2">
        <v>10.041330337524411</v>
      </c>
    </row>
    <row r="111" spans="1:8" x14ac:dyDescent="0.25">
      <c r="A111" s="3" t="s">
        <v>10</v>
      </c>
      <c r="B111" s="3" t="s">
        <v>32</v>
      </c>
      <c r="C111" s="3" t="s">
        <v>152</v>
      </c>
      <c r="D111" s="3" t="s">
        <v>438</v>
      </c>
      <c r="E111" s="4">
        <v>80.620925903320313</v>
      </c>
      <c r="F111" s="4">
        <v>28.104549407958981</v>
      </c>
      <c r="G111" s="4">
        <v>44.362571716308587</v>
      </c>
      <c r="H111" s="4">
        <v>8.1538105010986328</v>
      </c>
    </row>
    <row r="112" spans="1:8" x14ac:dyDescent="0.25">
      <c r="A112" s="1" t="s">
        <v>10</v>
      </c>
      <c r="B112" s="1" t="s">
        <v>32</v>
      </c>
      <c r="C112" s="1" t="s">
        <v>153</v>
      </c>
      <c r="D112" s="1" t="s">
        <v>439</v>
      </c>
      <c r="E112" s="2">
        <v>143.90632629394531</v>
      </c>
      <c r="F112" s="2">
        <v>56.5272216796875</v>
      </c>
      <c r="G112" s="2">
        <v>78.698165893554688</v>
      </c>
      <c r="H112" s="2">
        <v>8.6809358596801758</v>
      </c>
    </row>
    <row r="113" spans="1:8" x14ac:dyDescent="0.25">
      <c r="A113" s="3" t="s">
        <v>10</v>
      </c>
      <c r="B113" s="3" t="s">
        <v>32</v>
      </c>
      <c r="C113" s="3" t="s">
        <v>154</v>
      </c>
      <c r="D113" s="3" t="s">
        <v>440</v>
      </c>
      <c r="E113" s="4">
        <v>70.370925903320313</v>
      </c>
      <c r="F113" s="4">
        <v>29.022577285766602</v>
      </c>
      <c r="G113" s="4">
        <v>34.105815887451172</v>
      </c>
      <c r="H113" s="4">
        <v>7.2425322532653809</v>
      </c>
    </row>
    <row r="114" spans="1:8" x14ac:dyDescent="0.25">
      <c r="A114" s="1" t="s">
        <v>10</v>
      </c>
      <c r="B114" s="1" t="s">
        <v>32</v>
      </c>
      <c r="C114" s="1" t="s">
        <v>155</v>
      </c>
      <c r="D114" s="1" t="s">
        <v>441</v>
      </c>
      <c r="E114" s="2">
        <v>0</v>
      </c>
      <c r="F114" s="2">
        <v>-5.1969623565673828</v>
      </c>
      <c r="G114" s="2">
        <v>-3.7298827171325679</v>
      </c>
      <c r="H114" s="2">
        <v>6.136411190032959</v>
      </c>
    </row>
    <row r="115" spans="1:8" x14ac:dyDescent="0.25">
      <c r="A115" s="3" t="s">
        <v>10</v>
      </c>
      <c r="B115" s="3" t="s">
        <v>32</v>
      </c>
      <c r="C115" s="3" t="s">
        <v>156</v>
      </c>
      <c r="D115" s="3" t="s">
        <v>442</v>
      </c>
      <c r="E115" s="4">
        <v>17.256168365478519</v>
      </c>
      <c r="F115" s="4">
        <v>7.2633981704711914</v>
      </c>
      <c r="G115" s="4">
        <v>3.3866972923278809</v>
      </c>
      <c r="H115" s="4">
        <v>6.6060724258422852</v>
      </c>
    </row>
    <row r="116" spans="1:8" x14ac:dyDescent="0.25">
      <c r="A116" s="1" t="s">
        <v>10</v>
      </c>
      <c r="B116" s="1" t="s">
        <v>32</v>
      </c>
      <c r="C116" s="1" t="s">
        <v>157</v>
      </c>
      <c r="D116" s="1" t="s">
        <v>443</v>
      </c>
      <c r="E116" s="2">
        <v>24.902767181396481</v>
      </c>
      <c r="F116" s="2">
        <v>13.209531784057621</v>
      </c>
      <c r="G116" s="2">
        <v>8.018916130065918</v>
      </c>
      <c r="H116" s="2">
        <v>3.6743202209472661</v>
      </c>
    </row>
    <row r="117" spans="1:8" x14ac:dyDescent="0.25">
      <c r="A117" s="3" t="s">
        <v>10</v>
      </c>
      <c r="B117" s="3" t="s">
        <v>32</v>
      </c>
      <c r="C117" s="3" t="s">
        <v>158</v>
      </c>
      <c r="D117" s="3" t="s">
        <v>444</v>
      </c>
      <c r="E117" s="4">
        <v>88.721923828125</v>
      </c>
      <c r="F117" s="4">
        <v>39.803398132324219</v>
      </c>
      <c r="G117" s="4">
        <v>39.527660369873047</v>
      </c>
      <c r="H117" s="4">
        <v>9.3908634185791016</v>
      </c>
    </row>
    <row r="118" spans="1:8" x14ac:dyDescent="0.25">
      <c r="A118" s="1" t="s">
        <v>10</v>
      </c>
      <c r="B118" s="1" t="s">
        <v>32</v>
      </c>
      <c r="C118" s="1" t="s">
        <v>159</v>
      </c>
      <c r="D118" s="1" t="s">
        <v>445</v>
      </c>
      <c r="E118" s="2">
        <v>125.2242050170898</v>
      </c>
      <c r="F118" s="2">
        <v>37.936740875244141</v>
      </c>
      <c r="G118" s="2">
        <v>79.446426391601563</v>
      </c>
      <c r="H118" s="2">
        <v>7.8410406112670898</v>
      </c>
    </row>
    <row r="119" spans="1:8" x14ac:dyDescent="0.25">
      <c r="A119" s="3" t="s">
        <v>10</v>
      </c>
      <c r="B119" s="3" t="s">
        <v>32</v>
      </c>
      <c r="C119" s="3" t="s">
        <v>160</v>
      </c>
      <c r="D119" s="3" t="s">
        <v>446</v>
      </c>
      <c r="E119" s="4">
        <v>0</v>
      </c>
      <c r="F119" s="4">
        <v>70.759323120117188</v>
      </c>
      <c r="G119" s="4">
        <v>-111.158447265625</v>
      </c>
      <c r="H119" s="4">
        <v>8.7877674102783203</v>
      </c>
    </row>
    <row r="120" spans="1:8" x14ac:dyDescent="0.25">
      <c r="A120" s="1" t="s">
        <v>10</v>
      </c>
      <c r="B120" s="1" t="s">
        <v>32</v>
      </c>
      <c r="C120" s="1" t="s">
        <v>161</v>
      </c>
      <c r="D120" s="1" t="s">
        <v>447</v>
      </c>
      <c r="E120" s="2">
        <v>2718.99853515625</v>
      </c>
      <c r="F120" s="2">
        <v>1653.396118164063</v>
      </c>
      <c r="G120" s="2">
        <v>861.06719970703125</v>
      </c>
      <c r="H120" s="2">
        <v>204.5352783203125</v>
      </c>
    </row>
    <row r="121" spans="1:8" x14ac:dyDescent="0.25">
      <c r="A121" s="3" t="s">
        <v>10</v>
      </c>
      <c r="B121" s="3" t="s">
        <v>32</v>
      </c>
      <c r="C121" s="3" t="s">
        <v>162</v>
      </c>
      <c r="D121" s="3" t="s">
        <v>448</v>
      </c>
      <c r="E121" s="4">
        <v>537.4454345703125</v>
      </c>
      <c r="F121" s="4">
        <v>426.32632446289063</v>
      </c>
      <c r="G121" s="4">
        <v>36.5107421875</v>
      </c>
      <c r="H121" s="4">
        <v>74.608352661132813</v>
      </c>
    </row>
    <row r="122" spans="1:8" x14ac:dyDescent="0.25">
      <c r="A122" s="1" t="s">
        <v>10</v>
      </c>
      <c r="B122" s="1" t="s">
        <v>32</v>
      </c>
      <c r="C122" s="1" t="s">
        <v>163</v>
      </c>
      <c r="D122" s="1" t="s">
        <v>449</v>
      </c>
      <c r="E122" s="2">
        <v>333.533203125</v>
      </c>
      <c r="F122" s="2">
        <v>142.6625061035156</v>
      </c>
      <c r="G122" s="2">
        <v>165.5888366699219</v>
      </c>
      <c r="H122" s="2">
        <v>25.281833648681641</v>
      </c>
    </row>
    <row r="123" spans="1:8" x14ac:dyDescent="0.25">
      <c r="A123" s="3" t="s">
        <v>10</v>
      </c>
      <c r="B123" s="3" t="s">
        <v>32</v>
      </c>
      <c r="C123" s="3" t="s">
        <v>164</v>
      </c>
      <c r="D123" s="3" t="s">
        <v>450</v>
      </c>
      <c r="E123" s="4">
        <v>833.0906982421875</v>
      </c>
      <c r="F123" s="4">
        <v>562.43359375</v>
      </c>
      <c r="G123" s="4">
        <v>189.34931945800781</v>
      </c>
      <c r="H123" s="4">
        <v>81.307846069335938</v>
      </c>
    </row>
    <row r="124" spans="1:8" x14ac:dyDescent="0.25">
      <c r="A124" s="1" t="s">
        <v>10</v>
      </c>
      <c r="B124" s="1" t="s">
        <v>32</v>
      </c>
      <c r="C124" s="1" t="s">
        <v>165</v>
      </c>
      <c r="D124" s="1" t="s">
        <v>451</v>
      </c>
      <c r="E124" s="2">
        <v>140.46647644042969</v>
      </c>
      <c r="F124" s="2">
        <v>134.6016540527344</v>
      </c>
      <c r="G124" s="2">
        <v>-9.1166019439697266</v>
      </c>
      <c r="H124" s="2">
        <v>14.98142719268799</v>
      </c>
    </row>
    <row r="125" spans="1:8" x14ac:dyDescent="0.25">
      <c r="A125" s="3" t="s">
        <v>10</v>
      </c>
      <c r="B125" s="3" t="s">
        <v>32</v>
      </c>
      <c r="C125" s="3" t="s">
        <v>166</v>
      </c>
      <c r="D125" s="3" t="s">
        <v>452</v>
      </c>
      <c r="E125" s="4">
        <v>126.85434722900391</v>
      </c>
      <c r="F125" s="4">
        <v>87.393585205078125</v>
      </c>
      <c r="G125" s="4">
        <v>22.43764686584473</v>
      </c>
      <c r="H125" s="4">
        <v>17.023126602172852</v>
      </c>
    </row>
    <row r="126" spans="1:8" x14ac:dyDescent="0.25">
      <c r="A126" s="1" t="s">
        <v>10</v>
      </c>
      <c r="B126" s="1" t="s">
        <v>32</v>
      </c>
      <c r="C126" s="1" t="s">
        <v>167</v>
      </c>
      <c r="D126" s="1" t="s">
        <v>453</v>
      </c>
      <c r="E126" s="2">
        <v>180.6883850097656</v>
      </c>
      <c r="F126" s="2">
        <v>153.21733093261719</v>
      </c>
      <c r="G126" s="2">
        <v>9.3419189453125</v>
      </c>
      <c r="H126" s="2">
        <v>18.12913703918457</v>
      </c>
    </row>
    <row r="127" spans="1:8" x14ac:dyDescent="0.25">
      <c r="A127" s="3" t="s">
        <v>10</v>
      </c>
      <c r="B127" s="3" t="s">
        <v>32</v>
      </c>
      <c r="C127" s="3" t="s">
        <v>168</v>
      </c>
      <c r="D127" s="3" t="s">
        <v>454</v>
      </c>
      <c r="E127" s="4">
        <v>308.67446899414063</v>
      </c>
      <c r="F127" s="4">
        <v>151.33953857421881</v>
      </c>
      <c r="G127" s="4">
        <v>133.07487487792969</v>
      </c>
      <c r="H127" s="4">
        <v>24.260063171386719</v>
      </c>
    </row>
    <row r="128" spans="1:8" x14ac:dyDescent="0.25">
      <c r="A128" s="1" t="s">
        <v>10</v>
      </c>
      <c r="B128" s="1" t="s">
        <v>32</v>
      </c>
      <c r="C128" s="1" t="s">
        <v>169</v>
      </c>
      <c r="D128" s="1" t="s">
        <v>455</v>
      </c>
      <c r="E128" s="2">
        <v>426.94155883789063</v>
      </c>
      <c r="F128" s="2">
        <v>244.9895935058594</v>
      </c>
      <c r="G128" s="2">
        <v>137.547119140625</v>
      </c>
      <c r="H128" s="2">
        <v>44.404823303222663</v>
      </c>
    </row>
    <row r="129" spans="1:8" x14ac:dyDescent="0.25">
      <c r="A129" s="3" t="s">
        <v>10</v>
      </c>
      <c r="B129" s="3" t="s">
        <v>32</v>
      </c>
      <c r="C129" s="3" t="s">
        <v>170</v>
      </c>
      <c r="D129" s="3" t="s">
        <v>456</v>
      </c>
      <c r="E129" s="4">
        <v>1.5386810302734379</v>
      </c>
      <c r="F129" s="4">
        <v>25.46965408325195</v>
      </c>
      <c r="G129" s="4">
        <v>-34.180198669433587</v>
      </c>
      <c r="H129" s="4">
        <v>10.249227523803709</v>
      </c>
    </row>
    <row r="130" spans="1:8" x14ac:dyDescent="0.25">
      <c r="A130" s="1" t="s">
        <v>10</v>
      </c>
      <c r="B130" s="1" t="s">
        <v>32</v>
      </c>
      <c r="C130" s="1" t="s">
        <v>171</v>
      </c>
      <c r="D130" s="1" t="s">
        <v>457</v>
      </c>
      <c r="E130" s="2">
        <v>281.8997802734375</v>
      </c>
      <c r="F130" s="2">
        <v>209.37553405761719</v>
      </c>
      <c r="G130" s="2">
        <v>47.7476806640625</v>
      </c>
      <c r="H130" s="2">
        <v>24.776569366455082</v>
      </c>
    </row>
    <row r="131" spans="1:8" x14ac:dyDescent="0.25">
      <c r="A131" s="3" t="s">
        <v>10</v>
      </c>
      <c r="B131" s="3" t="s">
        <v>32</v>
      </c>
      <c r="C131" s="3" t="s">
        <v>172</v>
      </c>
      <c r="D131" s="3" t="s">
        <v>458</v>
      </c>
      <c r="E131" s="4">
        <v>92.891273498535156</v>
      </c>
      <c r="F131" s="4">
        <v>54.379814147949219</v>
      </c>
      <c r="G131" s="4">
        <v>11.81477069854736</v>
      </c>
      <c r="H131" s="4">
        <v>26.696685791015629</v>
      </c>
    </row>
    <row r="132" spans="1:8" x14ac:dyDescent="0.25">
      <c r="A132" s="1" t="s">
        <v>11</v>
      </c>
      <c r="B132" s="1" t="s">
        <v>33</v>
      </c>
      <c r="C132" s="1" t="s">
        <v>173</v>
      </c>
      <c r="D132" s="1" t="s">
        <v>459</v>
      </c>
      <c r="E132" s="2">
        <v>0</v>
      </c>
      <c r="F132" s="2">
        <v>-14.307014465332029</v>
      </c>
      <c r="G132" s="2">
        <v>-2.9864692687988281</v>
      </c>
      <c r="H132" s="2">
        <v>4.7272319793701172</v>
      </c>
    </row>
    <row r="133" spans="1:8" x14ac:dyDescent="0.25">
      <c r="A133" s="3" t="s">
        <v>11</v>
      </c>
      <c r="B133" s="3" t="s">
        <v>33</v>
      </c>
      <c r="C133" s="3" t="s">
        <v>174</v>
      </c>
      <c r="D133" s="3" t="s">
        <v>460</v>
      </c>
      <c r="E133" s="4">
        <v>658.2010498046875</v>
      </c>
      <c r="F133" s="4">
        <v>437.60467529296881</v>
      </c>
      <c r="G133" s="4">
        <v>163.97465515136719</v>
      </c>
      <c r="H133" s="4">
        <v>56.621715545654297</v>
      </c>
    </row>
    <row r="134" spans="1:8" x14ac:dyDescent="0.25">
      <c r="A134" s="1" t="s">
        <v>11</v>
      </c>
      <c r="B134" s="1" t="s">
        <v>33</v>
      </c>
      <c r="C134" s="1" t="s">
        <v>175</v>
      </c>
      <c r="D134" s="1" t="s">
        <v>461</v>
      </c>
      <c r="E134" s="2">
        <v>183.11433410644531</v>
      </c>
      <c r="F134" s="2">
        <v>103.5810928344727</v>
      </c>
      <c r="G134" s="2">
        <v>65.66522216796875</v>
      </c>
      <c r="H134" s="2">
        <v>13.86801910400391</v>
      </c>
    </row>
    <row r="135" spans="1:8" x14ac:dyDescent="0.25">
      <c r="A135" s="3" t="s">
        <v>11</v>
      </c>
      <c r="B135" s="3" t="s">
        <v>33</v>
      </c>
      <c r="C135" s="3" t="s">
        <v>176</v>
      </c>
      <c r="D135" s="3" t="s">
        <v>462</v>
      </c>
      <c r="E135" s="4">
        <v>343.74954223632813</v>
      </c>
      <c r="F135" s="4">
        <v>218.52778625488281</v>
      </c>
      <c r="G135" s="4">
        <v>100.022216796875</v>
      </c>
      <c r="H135" s="4">
        <v>25.199531555175781</v>
      </c>
    </row>
    <row r="136" spans="1:8" x14ac:dyDescent="0.25">
      <c r="A136" s="1" t="s">
        <v>11</v>
      </c>
      <c r="B136" s="1" t="s">
        <v>33</v>
      </c>
      <c r="C136" s="1" t="s">
        <v>177</v>
      </c>
      <c r="D136" s="1" t="s">
        <v>463</v>
      </c>
      <c r="E136" s="2">
        <v>561.20855712890625</v>
      </c>
      <c r="F136" s="2">
        <v>415.457275390625</v>
      </c>
      <c r="G136" s="2">
        <v>107.666748046875</v>
      </c>
      <c r="H136" s="2">
        <v>38.08453369140625</v>
      </c>
    </row>
    <row r="137" spans="1:8" x14ac:dyDescent="0.25">
      <c r="A137" s="3" t="s">
        <v>11</v>
      </c>
      <c r="B137" s="3" t="s">
        <v>33</v>
      </c>
      <c r="C137" s="3" t="s">
        <v>178</v>
      </c>
      <c r="D137" s="3" t="s">
        <v>464</v>
      </c>
      <c r="E137" s="4">
        <v>507.439453125</v>
      </c>
      <c r="F137" s="4">
        <v>262.5775146484375</v>
      </c>
      <c r="G137" s="4">
        <v>204.6770935058594</v>
      </c>
      <c r="H137" s="4">
        <v>40.184848785400391</v>
      </c>
    </row>
    <row r="138" spans="1:8" x14ac:dyDescent="0.25">
      <c r="A138" s="1" t="s">
        <v>12</v>
      </c>
      <c r="B138" s="1" t="s">
        <v>34</v>
      </c>
      <c r="C138" s="1" t="s">
        <v>179</v>
      </c>
      <c r="D138" s="1" t="s">
        <v>465</v>
      </c>
      <c r="E138" s="2">
        <v>250.27180480957031</v>
      </c>
      <c r="F138" s="2">
        <v>172.98170471191409</v>
      </c>
      <c r="G138" s="2">
        <v>58.7529296875</v>
      </c>
      <c r="H138" s="2">
        <v>18.537174224853519</v>
      </c>
    </row>
    <row r="139" spans="1:8" x14ac:dyDescent="0.25">
      <c r="A139" s="3" t="s">
        <v>12</v>
      </c>
      <c r="B139" s="3" t="s">
        <v>34</v>
      </c>
      <c r="C139" s="3" t="s">
        <v>180</v>
      </c>
      <c r="D139" s="3" t="s">
        <v>466</v>
      </c>
      <c r="E139" s="4">
        <v>310.97940063476563</v>
      </c>
      <c r="F139" s="4">
        <v>171.6487121582031</v>
      </c>
      <c r="G139" s="4">
        <v>119.5216827392578</v>
      </c>
      <c r="H139" s="4">
        <v>19.80902099609375</v>
      </c>
    </row>
    <row r="140" spans="1:8" x14ac:dyDescent="0.25">
      <c r="A140" s="1" t="s">
        <v>12</v>
      </c>
      <c r="B140" s="1" t="s">
        <v>34</v>
      </c>
      <c r="C140" s="1" t="s">
        <v>181</v>
      </c>
      <c r="D140" s="1" t="s">
        <v>467</v>
      </c>
      <c r="E140" s="2">
        <v>39.820751190185547</v>
      </c>
      <c r="F140" s="2">
        <v>13.89286041259766</v>
      </c>
      <c r="G140" s="2">
        <v>20.1697883605957</v>
      </c>
      <c r="H140" s="2">
        <v>5.7581067085266113</v>
      </c>
    </row>
    <row r="141" spans="1:8" x14ac:dyDescent="0.25">
      <c r="A141" s="3" t="s">
        <v>12</v>
      </c>
      <c r="B141" s="3" t="s">
        <v>34</v>
      </c>
      <c r="C141" s="3" t="s">
        <v>182</v>
      </c>
      <c r="D141" s="3" t="s">
        <v>468</v>
      </c>
      <c r="E141" s="4">
        <v>208.4720458984375</v>
      </c>
      <c r="F141" s="4">
        <v>118.44573974609381</v>
      </c>
      <c r="G141" s="4">
        <v>75.978736877441406</v>
      </c>
      <c r="H141" s="4">
        <v>14.047572135925289</v>
      </c>
    </row>
    <row r="142" spans="1:8" x14ac:dyDescent="0.25">
      <c r="A142" s="1" t="s">
        <v>12</v>
      </c>
      <c r="B142" s="1" t="s">
        <v>34</v>
      </c>
      <c r="C142" s="1" t="s">
        <v>183</v>
      </c>
      <c r="D142" s="1" t="s">
        <v>469</v>
      </c>
      <c r="E142" s="2">
        <v>31.04354286193848</v>
      </c>
      <c r="F142" s="2">
        <v>38.072723388671882</v>
      </c>
      <c r="G142" s="2">
        <v>-14.93760967254639</v>
      </c>
      <c r="H142" s="2">
        <v>7.9084281921386719</v>
      </c>
    </row>
    <row r="143" spans="1:8" x14ac:dyDescent="0.25">
      <c r="A143" s="3" t="s">
        <v>12</v>
      </c>
      <c r="B143" s="3" t="s">
        <v>34</v>
      </c>
      <c r="C143" s="3" t="s">
        <v>184</v>
      </c>
      <c r="D143" s="3" t="s">
        <v>470</v>
      </c>
      <c r="E143" s="4">
        <v>26.9736442565918</v>
      </c>
      <c r="F143" s="4">
        <v>25.43651008605957</v>
      </c>
      <c r="G143" s="4">
        <v>-6.4313902854919434</v>
      </c>
      <c r="H143" s="4">
        <v>7.9685239791870117</v>
      </c>
    </row>
    <row r="144" spans="1:8" x14ac:dyDescent="0.25">
      <c r="A144" s="1" t="s">
        <v>12</v>
      </c>
      <c r="B144" s="1" t="s">
        <v>34</v>
      </c>
      <c r="C144" s="1" t="s">
        <v>185</v>
      </c>
      <c r="D144" s="1" t="s">
        <v>471</v>
      </c>
      <c r="E144" s="2">
        <v>1.8243411779403691</v>
      </c>
      <c r="F144" s="2">
        <v>20.22859001159668</v>
      </c>
      <c r="G144" s="2">
        <v>-23.575201034545898</v>
      </c>
      <c r="H144" s="2">
        <v>5.170952320098877</v>
      </c>
    </row>
    <row r="145" spans="1:8" x14ac:dyDescent="0.25">
      <c r="A145" s="3" t="s">
        <v>12</v>
      </c>
      <c r="B145" s="3" t="s">
        <v>34</v>
      </c>
      <c r="C145" s="3" t="s">
        <v>186</v>
      </c>
      <c r="D145" s="3" t="s">
        <v>472</v>
      </c>
      <c r="E145" s="4">
        <v>18.624589920043949</v>
      </c>
      <c r="F145" s="4">
        <v>13.946873664855961</v>
      </c>
      <c r="G145" s="4">
        <v>-0.6696087121963501</v>
      </c>
      <c r="H145" s="4">
        <v>5.347325325012207</v>
      </c>
    </row>
    <row r="146" spans="1:8" x14ac:dyDescent="0.25">
      <c r="A146" s="1" t="s">
        <v>12</v>
      </c>
      <c r="B146" s="1" t="s">
        <v>34</v>
      </c>
      <c r="C146" s="1" t="s">
        <v>187</v>
      </c>
      <c r="D146" s="1" t="s">
        <v>473</v>
      </c>
      <c r="E146" s="2">
        <v>0</v>
      </c>
      <c r="F146" s="2">
        <v>31.048263549804691</v>
      </c>
      <c r="G146" s="2">
        <v>-52.078960418701172</v>
      </c>
      <c r="H146" s="2">
        <v>6.794560432434082</v>
      </c>
    </row>
    <row r="147" spans="1:8" x14ac:dyDescent="0.25">
      <c r="A147" s="3" t="s">
        <v>12</v>
      </c>
      <c r="B147" s="3" t="s">
        <v>34</v>
      </c>
      <c r="C147" s="3" t="s">
        <v>188</v>
      </c>
      <c r="D147" s="3" t="s">
        <v>474</v>
      </c>
      <c r="E147" s="4">
        <v>0</v>
      </c>
      <c r="F147" s="4">
        <v>-11.21573638916016</v>
      </c>
      <c r="G147" s="4">
        <v>-13.67119121551514</v>
      </c>
      <c r="H147" s="4">
        <v>2.410575389862061</v>
      </c>
    </row>
    <row r="148" spans="1:8" x14ac:dyDescent="0.25">
      <c r="A148" s="1" t="s">
        <v>12</v>
      </c>
      <c r="B148" s="1" t="s">
        <v>34</v>
      </c>
      <c r="C148" s="1" t="s">
        <v>189</v>
      </c>
      <c r="D148" s="1" t="s">
        <v>475</v>
      </c>
      <c r="E148" s="2">
        <v>0</v>
      </c>
      <c r="F148" s="2">
        <v>4.3418941497802734</v>
      </c>
      <c r="G148" s="2">
        <v>-11.93272495269775</v>
      </c>
      <c r="H148" s="2">
        <v>3.2127270698547359</v>
      </c>
    </row>
    <row r="149" spans="1:8" x14ac:dyDescent="0.25">
      <c r="A149" s="3" t="s">
        <v>12</v>
      </c>
      <c r="B149" s="3" t="s">
        <v>34</v>
      </c>
      <c r="C149" s="3" t="s">
        <v>190</v>
      </c>
      <c r="D149" s="3" t="s">
        <v>476</v>
      </c>
      <c r="E149" s="4">
        <v>182.6621398925781</v>
      </c>
      <c r="F149" s="4">
        <v>122.87729644775391</v>
      </c>
      <c r="G149" s="4">
        <v>44.283424377441413</v>
      </c>
      <c r="H149" s="4">
        <v>15.501431465148929</v>
      </c>
    </row>
    <row r="150" spans="1:8" x14ac:dyDescent="0.25">
      <c r="A150" s="1" t="s">
        <v>12</v>
      </c>
      <c r="B150" s="1" t="s">
        <v>34</v>
      </c>
      <c r="C150" s="1" t="s">
        <v>191</v>
      </c>
      <c r="D150" s="1" t="s">
        <v>477</v>
      </c>
      <c r="E150" s="2">
        <v>268.05169677734381</v>
      </c>
      <c r="F150" s="2">
        <v>139.79386901855469</v>
      </c>
      <c r="G150" s="2">
        <v>108.5773468017578</v>
      </c>
      <c r="H150" s="2">
        <v>19.680475234985352</v>
      </c>
    </row>
    <row r="151" spans="1:8" x14ac:dyDescent="0.25">
      <c r="A151" s="3" t="s">
        <v>12</v>
      </c>
      <c r="B151" s="3" t="s">
        <v>34</v>
      </c>
      <c r="C151" s="3" t="s">
        <v>192</v>
      </c>
      <c r="D151" s="3" t="s">
        <v>478</v>
      </c>
      <c r="E151" s="4">
        <v>88.890663146972656</v>
      </c>
      <c r="F151" s="4">
        <v>55.397392272949219</v>
      </c>
      <c r="G151" s="4">
        <v>27.11581993103027</v>
      </c>
      <c r="H151" s="4">
        <v>6.377446174621582</v>
      </c>
    </row>
    <row r="152" spans="1:8" x14ac:dyDescent="0.25">
      <c r="A152" s="1" t="s">
        <v>12</v>
      </c>
      <c r="B152" s="1" t="s">
        <v>34</v>
      </c>
      <c r="C152" s="1" t="s">
        <v>193</v>
      </c>
      <c r="D152" s="1" t="s">
        <v>479</v>
      </c>
      <c r="E152" s="2">
        <v>58.233009338378913</v>
      </c>
      <c r="F152" s="2">
        <v>32.173507690429688</v>
      </c>
      <c r="G152" s="2">
        <v>21.375457763671879</v>
      </c>
      <c r="H152" s="2">
        <v>4.6840457916259766</v>
      </c>
    </row>
    <row r="153" spans="1:8" x14ac:dyDescent="0.25">
      <c r="A153" s="3" t="s">
        <v>12</v>
      </c>
      <c r="B153" s="3" t="s">
        <v>34</v>
      </c>
      <c r="C153" s="3" t="s">
        <v>194</v>
      </c>
      <c r="D153" s="3" t="s">
        <v>480</v>
      </c>
      <c r="E153" s="4">
        <v>0</v>
      </c>
      <c r="F153" s="4">
        <v>-0.49216222763061518</v>
      </c>
      <c r="G153" s="4">
        <v>-4.5855345726013184</v>
      </c>
      <c r="H153" s="4">
        <v>2.8029723167419429</v>
      </c>
    </row>
    <row r="154" spans="1:8" x14ac:dyDescent="0.25">
      <c r="A154" s="1" t="s">
        <v>12</v>
      </c>
      <c r="B154" s="1" t="s">
        <v>34</v>
      </c>
      <c r="C154" s="1" t="s">
        <v>195</v>
      </c>
      <c r="D154" s="1" t="s">
        <v>481</v>
      </c>
      <c r="E154" s="2">
        <v>0</v>
      </c>
      <c r="F154" s="2">
        <v>8.6111316680908203</v>
      </c>
      <c r="G154" s="2">
        <v>-13.7093563079834</v>
      </c>
      <c r="H154" s="2">
        <v>2.852157831192017</v>
      </c>
    </row>
    <row r="155" spans="1:8" x14ac:dyDescent="0.25">
      <c r="A155" s="3" t="s">
        <v>12</v>
      </c>
      <c r="B155" s="3" t="s">
        <v>34</v>
      </c>
      <c r="C155" s="3" t="s">
        <v>196</v>
      </c>
      <c r="D155" s="3" t="s">
        <v>482</v>
      </c>
      <c r="E155" s="4">
        <v>18.301113128662109</v>
      </c>
      <c r="F155" s="4">
        <v>0.41417813301086431</v>
      </c>
      <c r="G155" s="4">
        <v>14.09951019287109</v>
      </c>
      <c r="H155" s="4">
        <v>3.7874236106872559</v>
      </c>
    </row>
    <row r="156" spans="1:8" x14ac:dyDescent="0.25">
      <c r="A156" s="1" t="s">
        <v>12</v>
      </c>
      <c r="B156" s="1" t="s">
        <v>34</v>
      </c>
      <c r="C156" s="1" t="s">
        <v>197</v>
      </c>
      <c r="D156" s="1" t="s">
        <v>483</v>
      </c>
      <c r="E156" s="2">
        <v>0</v>
      </c>
      <c r="F156" s="2">
        <v>-7.9784088134765634</v>
      </c>
      <c r="G156" s="2">
        <v>-9.0763988494873047</v>
      </c>
      <c r="H156" s="2">
        <v>2.698058128356934</v>
      </c>
    </row>
    <row r="157" spans="1:8" x14ac:dyDescent="0.25">
      <c r="A157" s="3" t="s">
        <v>12</v>
      </c>
      <c r="B157" s="3" t="s">
        <v>34</v>
      </c>
      <c r="C157" s="3" t="s">
        <v>198</v>
      </c>
      <c r="D157" s="3" t="s">
        <v>484</v>
      </c>
      <c r="E157" s="4">
        <v>7.5960855484008789</v>
      </c>
      <c r="F157" s="4">
        <v>5.0833539962768546</v>
      </c>
      <c r="G157" s="4">
        <v>-3.2238807678222661</v>
      </c>
      <c r="H157" s="4">
        <v>5.7366123199462891</v>
      </c>
    </row>
    <row r="158" spans="1:8" x14ac:dyDescent="0.25">
      <c r="A158" s="1" t="s">
        <v>12</v>
      </c>
      <c r="B158" s="1" t="s">
        <v>34</v>
      </c>
      <c r="C158" s="1" t="s">
        <v>199</v>
      </c>
      <c r="D158" s="1" t="s">
        <v>485</v>
      </c>
      <c r="E158" s="2">
        <v>0</v>
      </c>
      <c r="F158" s="2">
        <v>-22.152523040771481</v>
      </c>
      <c r="G158" s="2">
        <v>-55.356353759765632</v>
      </c>
      <c r="H158" s="2">
        <v>4.585756778717041</v>
      </c>
    </row>
    <row r="159" spans="1:8" x14ac:dyDescent="0.25">
      <c r="A159" s="3" t="s">
        <v>12</v>
      </c>
      <c r="B159" s="3" t="s">
        <v>34</v>
      </c>
      <c r="C159" s="3" t="s">
        <v>200</v>
      </c>
      <c r="D159" s="3" t="s">
        <v>486</v>
      </c>
      <c r="E159" s="4">
        <v>0</v>
      </c>
      <c r="F159" s="4">
        <v>1.220942616462708</v>
      </c>
      <c r="G159" s="4">
        <v>-25.7166633605957</v>
      </c>
      <c r="H159" s="4">
        <v>4.6435256004333496</v>
      </c>
    </row>
    <row r="160" spans="1:8" x14ac:dyDescent="0.25">
      <c r="A160" s="1" t="s">
        <v>12</v>
      </c>
      <c r="B160" s="1" t="s">
        <v>34</v>
      </c>
      <c r="C160" s="1" t="s">
        <v>201</v>
      </c>
      <c r="D160" s="1" t="s">
        <v>487</v>
      </c>
      <c r="E160" s="2">
        <v>80.101203918457031</v>
      </c>
      <c r="F160" s="2">
        <v>33.380489349365227</v>
      </c>
      <c r="G160" s="2">
        <v>39.474353790283203</v>
      </c>
      <c r="H160" s="2">
        <v>7.2463560104370117</v>
      </c>
    </row>
    <row r="161" spans="1:8" x14ac:dyDescent="0.25">
      <c r="A161" s="3" t="s">
        <v>12</v>
      </c>
      <c r="B161" s="3" t="s">
        <v>34</v>
      </c>
      <c r="C161" s="3" t="s">
        <v>202</v>
      </c>
      <c r="D161" s="3" t="s">
        <v>488</v>
      </c>
      <c r="E161" s="4">
        <v>119.36057281494141</v>
      </c>
      <c r="F161" s="4">
        <v>89.9739990234375</v>
      </c>
      <c r="G161" s="4">
        <v>11.74331092834473</v>
      </c>
      <c r="H161" s="4">
        <v>17.643257141113281</v>
      </c>
    </row>
    <row r="162" spans="1:8" x14ac:dyDescent="0.25">
      <c r="A162" s="1" t="s">
        <v>12</v>
      </c>
      <c r="B162" s="1" t="s">
        <v>34</v>
      </c>
      <c r="C162" s="1" t="s">
        <v>203</v>
      </c>
      <c r="D162" s="1" t="s">
        <v>489</v>
      </c>
      <c r="E162" s="2">
        <v>16.548027038574219</v>
      </c>
      <c r="F162" s="2">
        <v>5.8338174819946289</v>
      </c>
      <c r="G162" s="2">
        <v>5.4282045364379883</v>
      </c>
      <c r="H162" s="2">
        <v>5.286005973815918</v>
      </c>
    </row>
    <row r="163" spans="1:8" x14ac:dyDescent="0.25">
      <c r="A163" s="3" t="s">
        <v>12</v>
      </c>
      <c r="B163" s="3" t="s">
        <v>34</v>
      </c>
      <c r="C163" s="3" t="s">
        <v>204</v>
      </c>
      <c r="D163" s="3" t="s">
        <v>490</v>
      </c>
      <c r="E163" s="4">
        <v>9.8355512619018555</v>
      </c>
      <c r="F163" s="4">
        <v>8.3311500549316406</v>
      </c>
      <c r="G163" s="4">
        <v>-3.2630431652069092</v>
      </c>
      <c r="H163" s="4">
        <v>4.7674450874328613</v>
      </c>
    </row>
    <row r="164" spans="1:8" x14ac:dyDescent="0.25">
      <c r="A164" s="1" t="s">
        <v>12</v>
      </c>
      <c r="B164" s="1" t="s">
        <v>34</v>
      </c>
      <c r="C164" s="1" t="s">
        <v>205</v>
      </c>
      <c r="D164" s="1" t="s">
        <v>491</v>
      </c>
      <c r="E164" s="2">
        <v>12.32065391540527</v>
      </c>
      <c r="F164" s="2">
        <v>2.7871167659759521</v>
      </c>
      <c r="G164" s="2">
        <v>1.43697202205658</v>
      </c>
      <c r="H164" s="2">
        <v>8.0965652465820313</v>
      </c>
    </row>
    <row r="165" spans="1:8" x14ac:dyDescent="0.25">
      <c r="A165" s="3" t="s">
        <v>12</v>
      </c>
      <c r="B165" s="3" t="s">
        <v>34</v>
      </c>
      <c r="C165" s="3" t="s">
        <v>206</v>
      </c>
      <c r="D165" s="3" t="s">
        <v>492</v>
      </c>
      <c r="E165" s="4">
        <v>33.343772888183587</v>
      </c>
      <c r="F165" s="4">
        <v>8.4784832000732422</v>
      </c>
      <c r="G165" s="4">
        <v>18.346920013427731</v>
      </c>
      <c r="H165" s="4">
        <v>6.5183701515197754</v>
      </c>
    </row>
    <row r="166" spans="1:8" x14ac:dyDescent="0.25">
      <c r="A166" s="1" t="s">
        <v>12</v>
      </c>
      <c r="B166" s="1" t="s">
        <v>34</v>
      </c>
      <c r="C166" s="1" t="s">
        <v>207</v>
      </c>
      <c r="D166" s="1" t="s">
        <v>493</v>
      </c>
      <c r="E166" s="2">
        <v>53.95587158203125</v>
      </c>
      <c r="F166" s="2">
        <v>21.392410278320309</v>
      </c>
      <c r="G166" s="2">
        <v>26.637704849243161</v>
      </c>
      <c r="H166" s="2">
        <v>5.9257593154907227</v>
      </c>
    </row>
    <row r="167" spans="1:8" x14ac:dyDescent="0.25">
      <c r="A167" s="3" t="s">
        <v>12</v>
      </c>
      <c r="B167" s="3" t="s">
        <v>34</v>
      </c>
      <c r="C167" s="3" t="s">
        <v>208</v>
      </c>
      <c r="D167" s="3" t="s">
        <v>494</v>
      </c>
      <c r="E167" s="4">
        <v>0</v>
      </c>
      <c r="F167" s="4">
        <v>-6.3638839721679688</v>
      </c>
      <c r="G167" s="4">
        <v>1.6682403087615969</v>
      </c>
      <c r="H167" s="4">
        <v>4.6066350936889648</v>
      </c>
    </row>
    <row r="168" spans="1:8" x14ac:dyDescent="0.25">
      <c r="A168" s="1" t="s">
        <v>12</v>
      </c>
      <c r="B168" s="1" t="s">
        <v>34</v>
      </c>
      <c r="C168" s="1" t="s">
        <v>209</v>
      </c>
      <c r="D168" s="1" t="s">
        <v>495</v>
      </c>
      <c r="E168" s="2">
        <v>3889.74951171875</v>
      </c>
      <c r="F168" s="2">
        <v>2466.25244140625</v>
      </c>
      <c r="G168" s="2">
        <v>1074.285522460938</v>
      </c>
      <c r="H168" s="2">
        <v>349.21148681640631</v>
      </c>
    </row>
    <row r="169" spans="1:8" x14ac:dyDescent="0.25">
      <c r="A169" s="3" t="s">
        <v>12</v>
      </c>
      <c r="B169" s="3" t="s">
        <v>34</v>
      </c>
      <c r="C169" s="3" t="s">
        <v>210</v>
      </c>
      <c r="D169" s="3" t="s">
        <v>496</v>
      </c>
      <c r="E169" s="4">
        <v>328.66888427734381</v>
      </c>
      <c r="F169" s="4">
        <v>243.2737731933594</v>
      </c>
      <c r="G169" s="4">
        <v>48.9228515625</v>
      </c>
      <c r="H169" s="4">
        <v>36.472263336181641</v>
      </c>
    </row>
    <row r="170" spans="1:8" x14ac:dyDescent="0.25">
      <c r="A170" s="1" t="s">
        <v>12</v>
      </c>
      <c r="B170" s="1" t="s">
        <v>34</v>
      </c>
      <c r="C170" s="1" t="s">
        <v>211</v>
      </c>
      <c r="D170" s="1" t="s">
        <v>497</v>
      </c>
      <c r="E170" s="2">
        <v>415.80899047851563</v>
      </c>
      <c r="F170" s="2">
        <v>353.07443237304688</v>
      </c>
      <c r="G170" s="2">
        <v>36.012401580810547</v>
      </c>
      <c r="H170" s="2">
        <v>26.722122192382809</v>
      </c>
    </row>
    <row r="171" spans="1:8" x14ac:dyDescent="0.25">
      <c r="A171" s="3" t="s">
        <v>12</v>
      </c>
      <c r="B171" s="3" t="s">
        <v>34</v>
      </c>
      <c r="C171" s="3" t="s">
        <v>212</v>
      </c>
      <c r="D171" s="3" t="s">
        <v>498</v>
      </c>
      <c r="E171" s="4">
        <v>0</v>
      </c>
      <c r="F171" s="4">
        <v>-22.971435546875</v>
      </c>
      <c r="G171" s="4">
        <v>-45.642242431640632</v>
      </c>
      <c r="H171" s="4">
        <v>7.180877685546875</v>
      </c>
    </row>
    <row r="172" spans="1:8" x14ac:dyDescent="0.25">
      <c r="A172" s="1" t="s">
        <v>12</v>
      </c>
      <c r="B172" s="1" t="s">
        <v>34</v>
      </c>
      <c r="C172" s="1" t="s">
        <v>213</v>
      </c>
      <c r="D172" s="1" t="s">
        <v>499</v>
      </c>
      <c r="E172" s="2">
        <v>272.47299194335938</v>
      </c>
      <c r="F172" s="2">
        <v>140.47264099121091</v>
      </c>
      <c r="G172" s="2">
        <v>101.67922210693359</v>
      </c>
      <c r="H172" s="2">
        <v>30.321147918701168</v>
      </c>
    </row>
    <row r="173" spans="1:8" x14ac:dyDescent="0.25">
      <c r="A173" s="3" t="s">
        <v>12</v>
      </c>
      <c r="B173" s="3" t="s">
        <v>34</v>
      </c>
      <c r="C173" s="3" t="s">
        <v>214</v>
      </c>
      <c r="D173" s="3" t="s">
        <v>500</v>
      </c>
      <c r="E173" s="4">
        <v>0</v>
      </c>
      <c r="F173" s="4">
        <v>9.2818164825439453</v>
      </c>
      <c r="G173" s="4">
        <v>-28.65449142456055</v>
      </c>
      <c r="H173" s="4">
        <v>6.8834776878356934</v>
      </c>
    </row>
    <row r="174" spans="1:8" x14ac:dyDescent="0.25">
      <c r="A174" s="1" t="s">
        <v>12</v>
      </c>
      <c r="B174" s="1" t="s">
        <v>34</v>
      </c>
      <c r="C174" s="1" t="s">
        <v>215</v>
      </c>
      <c r="D174" s="1" t="s">
        <v>501</v>
      </c>
      <c r="E174" s="2">
        <v>135.44789123535159</v>
      </c>
      <c r="F174" s="2">
        <v>58.1175537109375</v>
      </c>
      <c r="G174" s="2">
        <v>56.364482879638672</v>
      </c>
      <c r="H174" s="2">
        <v>20.96585655212402</v>
      </c>
    </row>
    <row r="175" spans="1:8" x14ac:dyDescent="0.25">
      <c r="A175" s="3" t="s">
        <v>12</v>
      </c>
      <c r="B175" s="3" t="s">
        <v>34</v>
      </c>
      <c r="C175" s="3" t="s">
        <v>216</v>
      </c>
      <c r="D175" s="3" t="s">
        <v>502</v>
      </c>
      <c r="E175" s="4">
        <v>165.72715759277341</v>
      </c>
      <c r="F175" s="4">
        <v>89.307212829589844</v>
      </c>
      <c r="G175" s="4">
        <v>44.848655700683587</v>
      </c>
      <c r="H175" s="4">
        <v>31.5712890625</v>
      </c>
    </row>
    <row r="176" spans="1:8" x14ac:dyDescent="0.25">
      <c r="A176" s="1" t="s">
        <v>12</v>
      </c>
      <c r="B176" s="1" t="s">
        <v>34</v>
      </c>
      <c r="C176" s="1" t="s">
        <v>217</v>
      </c>
      <c r="D176" s="1" t="s">
        <v>503</v>
      </c>
      <c r="E176" s="2">
        <v>212.5460205078125</v>
      </c>
      <c r="F176" s="2">
        <v>135.4109191894531</v>
      </c>
      <c r="G176" s="2">
        <v>55.419239044189453</v>
      </c>
      <c r="H176" s="2">
        <v>21.715848922729489</v>
      </c>
    </row>
    <row r="177" spans="1:8" x14ac:dyDescent="0.25">
      <c r="A177" s="3" t="s">
        <v>12</v>
      </c>
      <c r="B177" s="3" t="s">
        <v>34</v>
      </c>
      <c r="C177" s="3" t="s">
        <v>218</v>
      </c>
      <c r="D177" s="3" t="s">
        <v>504</v>
      </c>
      <c r="E177" s="4">
        <v>379.24664306640631</v>
      </c>
      <c r="F177" s="4">
        <v>265.45440673828131</v>
      </c>
      <c r="G177" s="4">
        <v>54.307228088378913</v>
      </c>
      <c r="H177" s="4">
        <v>59.484996795654297</v>
      </c>
    </row>
    <row r="178" spans="1:8" x14ac:dyDescent="0.25">
      <c r="A178" s="1" t="s">
        <v>12</v>
      </c>
      <c r="B178" s="1" t="s">
        <v>34</v>
      </c>
      <c r="C178" s="1" t="s">
        <v>219</v>
      </c>
      <c r="D178" s="1" t="s">
        <v>505</v>
      </c>
      <c r="E178" s="2">
        <v>100.6034698486328</v>
      </c>
      <c r="F178" s="2">
        <v>62.616729736328132</v>
      </c>
      <c r="G178" s="2">
        <v>25.243379592895511</v>
      </c>
      <c r="H178" s="2">
        <v>12.7433614730835</v>
      </c>
    </row>
    <row r="179" spans="1:8" x14ac:dyDescent="0.25">
      <c r="A179" s="3" t="s">
        <v>12</v>
      </c>
      <c r="B179" s="3" t="s">
        <v>34</v>
      </c>
      <c r="C179" s="3" t="s">
        <v>220</v>
      </c>
      <c r="D179" s="3" t="s">
        <v>506</v>
      </c>
      <c r="E179" s="4">
        <v>0</v>
      </c>
      <c r="F179" s="4">
        <v>-29.018966674804691</v>
      </c>
      <c r="G179" s="4">
        <v>-35.191356658935547</v>
      </c>
      <c r="H179" s="4">
        <v>6.0296659469604492</v>
      </c>
    </row>
    <row r="180" spans="1:8" x14ac:dyDescent="0.25">
      <c r="A180" s="1" t="s">
        <v>12</v>
      </c>
      <c r="B180" s="1" t="s">
        <v>34</v>
      </c>
      <c r="C180" s="1" t="s">
        <v>221</v>
      </c>
      <c r="D180" s="1" t="s">
        <v>507</v>
      </c>
      <c r="E180" s="2">
        <v>39.276008605957031</v>
      </c>
      <c r="F180" s="2">
        <v>22.442682266235352</v>
      </c>
      <c r="G180" s="2">
        <v>3.8415038585662842</v>
      </c>
      <c r="H180" s="2">
        <v>12.991823196411129</v>
      </c>
    </row>
    <row r="181" spans="1:8" x14ac:dyDescent="0.25">
      <c r="A181" s="3" t="s">
        <v>12</v>
      </c>
      <c r="B181" s="3" t="s">
        <v>34</v>
      </c>
      <c r="C181" s="3" t="s">
        <v>222</v>
      </c>
      <c r="D181" s="3" t="s">
        <v>508</v>
      </c>
      <c r="E181" s="4">
        <v>146.47270202636719</v>
      </c>
      <c r="F181" s="4">
        <v>79.550094604492188</v>
      </c>
      <c r="G181" s="4">
        <v>45.489940643310547</v>
      </c>
      <c r="H181" s="4">
        <v>21.43266677856445</v>
      </c>
    </row>
    <row r="182" spans="1:8" x14ac:dyDescent="0.25">
      <c r="A182" s="1" t="s">
        <v>12</v>
      </c>
      <c r="B182" s="1" t="s">
        <v>34</v>
      </c>
      <c r="C182" s="1" t="s">
        <v>223</v>
      </c>
      <c r="D182" s="1" t="s">
        <v>509</v>
      </c>
      <c r="E182" s="2">
        <v>0</v>
      </c>
      <c r="F182" s="2">
        <v>-13.91118907928467</v>
      </c>
      <c r="G182" s="2">
        <v>-2.8097107410430908</v>
      </c>
      <c r="H182" s="2">
        <v>9.5585880279541016</v>
      </c>
    </row>
    <row r="183" spans="1:8" x14ac:dyDescent="0.25">
      <c r="A183" s="3" t="s">
        <v>12</v>
      </c>
      <c r="B183" s="3" t="s">
        <v>34</v>
      </c>
      <c r="C183" s="3" t="s">
        <v>224</v>
      </c>
      <c r="D183" s="3" t="s">
        <v>510</v>
      </c>
      <c r="E183" s="4">
        <v>316.63348388671881</v>
      </c>
      <c r="F183" s="4">
        <v>196.3013000488281</v>
      </c>
      <c r="G183" s="4">
        <v>87.665328979492188</v>
      </c>
      <c r="H183" s="4">
        <v>32.666816711425781</v>
      </c>
    </row>
    <row r="184" spans="1:8" x14ac:dyDescent="0.25">
      <c r="A184" s="1" t="s">
        <v>12</v>
      </c>
      <c r="B184" s="1" t="s">
        <v>34</v>
      </c>
      <c r="C184" s="1" t="s">
        <v>225</v>
      </c>
      <c r="D184" s="1" t="s">
        <v>511</v>
      </c>
      <c r="E184" s="2">
        <v>40.341022491455078</v>
      </c>
      <c r="F184" s="2">
        <v>17.697078704833981</v>
      </c>
      <c r="G184" s="2">
        <v>17.75888633728027</v>
      </c>
      <c r="H184" s="2">
        <v>4.8850584030151367</v>
      </c>
    </row>
    <row r="185" spans="1:8" x14ac:dyDescent="0.25">
      <c r="A185" s="3" t="s">
        <v>12</v>
      </c>
      <c r="B185" s="3" t="s">
        <v>34</v>
      </c>
      <c r="C185" s="3" t="s">
        <v>226</v>
      </c>
      <c r="D185" s="3" t="s">
        <v>512</v>
      </c>
      <c r="E185" s="4">
        <v>32.990142822265632</v>
      </c>
      <c r="F185" s="4">
        <v>5.8874402046203613</v>
      </c>
      <c r="G185" s="4">
        <v>20.588567733764648</v>
      </c>
      <c r="H185" s="4">
        <v>6.5141372680664063</v>
      </c>
    </row>
    <row r="186" spans="1:8" x14ac:dyDescent="0.25">
      <c r="A186" s="1" t="s">
        <v>12</v>
      </c>
      <c r="B186" s="1" t="s">
        <v>34</v>
      </c>
      <c r="C186" s="1" t="s">
        <v>227</v>
      </c>
      <c r="D186" s="1" t="s">
        <v>513</v>
      </c>
      <c r="E186" s="2">
        <v>69.166648864746094</v>
      </c>
      <c r="F186" s="2">
        <v>-2.4832453727722168</v>
      </c>
      <c r="G186" s="2">
        <v>55.213726043701172</v>
      </c>
      <c r="H186" s="2">
        <v>16.436172485351559</v>
      </c>
    </row>
    <row r="187" spans="1:8" x14ac:dyDescent="0.25">
      <c r="A187" s="3" t="s">
        <v>13</v>
      </c>
      <c r="B187" s="3" t="s">
        <v>35</v>
      </c>
      <c r="C187" s="3" t="s">
        <v>228</v>
      </c>
      <c r="D187" s="3" t="s">
        <v>514</v>
      </c>
      <c r="E187" s="4">
        <v>43.852165222167969</v>
      </c>
      <c r="F187" s="4">
        <v>8.5568523406982422</v>
      </c>
      <c r="G187" s="4">
        <v>29.335784912109379</v>
      </c>
      <c r="H187" s="4">
        <v>5.9595270156860352</v>
      </c>
    </row>
    <row r="188" spans="1:8" x14ac:dyDescent="0.25">
      <c r="A188" s="1" t="s">
        <v>13</v>
      </c>
      <c r="B188" s="1" t="s">
        <v>35</v>
      </c>
      <c r="C188" s="1" t="s">
        <v>229</v>
      </c>
      <c r="D188" s="1" t="s">
        <v>515</v>
      </c>
      <c r="E188" s="2">
        <v>0</v>
      </c>
      <c r="F188" s="2">
        <v>-14.36478233337402</v>
      </c>
      <c r="G188" s="2">
        <v>-13.60122108459473</v>
      </c>
      <c r="H188" s="2">
        <v>4.215644359588623</v>
      </c>
    </row>
    <row r="189" spans="1:8" x14ac:dyDescent="0.25">
      <c r="A189" s="3" t="s">
        <v>13</v>
      </c>
      <c r="B189" s="3" t="s">
        <v>35</v>
      </c>
      <c r="C189" s="3" t="s">
        <v>230</v>
      </c>
      <c r="D189" s="3" t="s">
        <v>516</v>
      </c>
      <c r="E189" s="4">
        <v>0</v>
      </c>
      <c r="F189" s="4">
        <v>-44.293788909912109</v>
      </c>
      <c r="G189" s="4">
        <v>-72.667274475097656</v>
      </c>
      <c r="H189" s="4">
        <v>5.7727136611938477</v>
      </c>
    </row>
    <row r="190" spans="1:8" x14ac:dyDescent="0.25">
      <c r="A190" s="1" t="s">
        <v>13</v>
      </c>
      <c r="B190" s="1" t="s">
        <v>35</v>
      </c>
      <c r="C190" s="1" t="s">
        <v>231</v>
      </c>
      <c r="D190" s="1" t="s">
        <v>517</v>
      </c>
      <c r="E190" s="2">
        <v>0</v>
      </c>
      <c r="F190" s="2">
        <v>-7.3837251663208008</v>
      </c>
      <c r="G190" s="2">
        <v>-24.244352340698239</v>
      </c>
      <c r="H190" s="2">
        <v>1.9661891460418699</v>
      </c>
    </row>
    <row r="191" spans="1:8" x14ac:dyDescent="0.25">
      <c r="A191" s="3" t="s">
        <v>13</v>
      </c>
      <c r="B191" s="3" t="s">
        <v>35</v>
      </c>
      <c r="C191" s="3" t="s">
        <v>232</v>
      </c>
      <c r="D191" s="3" t="s">
        <v>518</v>
      </c>
      <c r="E191" s="4">
        <v>66.607376098632813</v>
      </c>
      <c r="F191" s="4">
        <v>41.572498321533203</v>
      </c>
      <c r="G191" s="4">
        <v>16.98751258850098</v>
      </c>
      <c r="H191" s="4">
        <v>8.0473709106445313</v>
      </c>
    </row>
    <row r="192" spans="1:8" x14ac:dyDescent="0.25">
      <c r="A192" s="1" t="s">
        <v>13</v>
      </c>
      <c r="B192" s="1" t="s">
        <v>35</v>
      </c>
      <c r="C192" s="1" t="s">
        <v>233</v>
      </c>
      <c r="D192" s="1" t="s">
        <v>519</v>
      </c>
      <c r="E192" s="2">
        <v>0</v>
      </c>
      <c r="F192" s="2">
        <v>-11.98425769805908</v>
      </c>
      <c r="G192" s="2">
        <v>-8.6738739013671875</v>
      </c>
      <c r="H192" s="2">
        <v>1.9620668888092041</v>
      </c>
    </row>
    <row r="193" spans="1:8" x14ac:dyDescent="0.25">
      <c r="A193" s="3" t="s">
        <v>13</v>
      </c>
      <c r="B193" s="3" t="s">
        <v>35</v>
      </c>
      <c r="C193" s="3" t="s">
        <v>234</v>
      </c>
      <c r="D193" s="3" t="s">
        <v>520</v>
      </c>
      <c r="E193" s="4">
        <v>2.408416748046875</v>
      </c>
      <c r="F193" s="4">
        <v>1.281897306442261</v>
      </c>
      <c r="G193" s="4">
        <v>-4.4113526344299316</v>
      </c>
      <c r="H193" s="4">
        <v>5.5378718376159668</v>
      </c>
    </row>
    <row r="194" spans="1:8" x14ac:dyDescent="0.25">
      <c r="A194" s="1" t="s">
        <v>13</v>
      </c>
      <c r="B194" s="1" t="s">
        <v>35</v>
      </c>
      <c r="C194" s="1" t="s">
        <v>235</v>
      </c>
      <c r="D194" s="1" t="s">
        <v>521</v>
      </c>
      <c r="E194" s="2">
        <v>31.845516204833981</v>
      </c>
      <c r="F194" s="2">
        <v>6.1425328254699707</v>
      </c>
      <c r="G194" s="2">
        <v>21.009023666381839</v>
      </c>
      <c r="H194" s="2">
        <v>4.6939611434936523</v>
      </c>
    </row>
    <row r="195" spans="1:8" x14ac:dyDescent="0.25">
      <c r="A195" s="3" t="s">
        <v>13</v>
      </c>
      <c r="B195" s="3" t="s">
        <v>35</v>
      </c>
      <c r="C195" s="3" t="s">
        <v>236</v>
      </c>
      <c r="D195" s="3" t="s">
        <v>522</v>
      </c>
      <c r="E195" s="4">
        <v>0</v>
      </c>
      <c r="F195" s="4">
        <v>-12.56206226348877</v>
      </c>
      <c r="G195" s="4">
        <v>-5.7693085670471191</v>
      </c>
      <c r="H195" s="4">
        <v>4.9616608619689941</v>
      </c>
    </row>
    <row r="196" spans="1:8" x14ac:dyDescent="0.25">
      <c r="A196" s="1" t="s">
        <v>13</v>
      </c>
      <c r="B196" s="1" t="s">
        <v>35</v>
      </c>
      <c r="C196" s="1" t="s">
        <v>237</v>
      </c>
      <c r="D196" s="1" t="s">
        <v>523</v>
      </c>
      <c r="E196" s="2">
        <v>2.494843721389771</v>
      </c>
      <c r="F196" s="2">
        <v>-2.931754589080811</v>
      </c>
      <c r="G196" s="2">
        <v>-1.456369042396545</v>
      </c>
      <c r="H196" s="2">
        <v>6.882967472076416</v>
      </c>
    </row>
    <row r="197" spans="1:8" x14ac:dyDescent="0.25">
      <c r="A197" s="3" t="s">
        <v>13</v>
      </c>
      <c r="B197" s="3" t="s">
        <v>35</v>
      </c>
      <c r="C197" s="3" t="s">
        <v>238</v>
      </c>
      <c r="D197" s="3" t="s">
        <v>524</v>
      </c>
      <c r="E197" s="4">
        <v>325.2652587890625</v>
      </c>
      <c r="F197" s="4">
        <v>336.92767333984381</v>
      </c>
      <c r="G197" s="4">
        <v>-67.994140625</v>
      </c>
      <c r="H197" s="4">
        <v>56.331745147705078</v>
      </c>
    </row>
    <row r="198" spans="1:8" x14ac:dyDescent="0.25">
      <c r="A198" s="1" t="s">
        <v>13</v>
      </c>
      <c r="B198" s="1" t="s">
        <v>35</v>
      </c>
      <c r="C198" s="1" t="s">
        <v>239</v>
      </c>
      <c r="D198" s="1" t="s">
        <v>525</v>
      </c>
      <c r="E198" s="2">
        <v>0</v>
      </c>
      <c r="F198" s="2">
        <v>-22.992435455322269</v>
      </c>
      <c r="G198" s="2">
        <v>-12.11395168304443</v>
      </c>
      <c r="H198" s="2">
        <v>12.493547439575201</v>
      </c>
    </row>
    <row r="199" spans="1:8" x14ac:dyDescent="0.25">
      <c r="A199" s="3" t="s">
        <v>13</v>
      </c>
      <c r="B199" s="3" t="s">
        <v>35</v>
      </c>
      <c r="C199" s="3" t="s">
        <v>240</v>
      </c>
      <c r="D199" s="3" t="s">
        <v>526</v>
      </c>
      <c r="E199" s="4">
        <v>0</v>
      </c>
      <c r="F199" s="4">
        <v>-49.724006652832031</v>
      </c>
      <c r="G199" s="4">
        <v>-53.050525665283203</v>
      </c>
      <c r="H199" s="4">
        <v>5.1504817008972168</v>
      </c>
    </row>
    <row r="200" spans="1:8" x14ac:dyDescent="0.25">
      <c r="A200" s="1" t="s">
        <v>13</v>
      </c>
      <c r="B200" s="1" t="s">
        <v>35</v>
      </c>
      <c r="C200" s="1" t="s">
        <v>241</v>
      </c>
      <c r="D200" s="1" t="s">
        <v>527</v>
      </c>
      <c r="E200" s="2">
        <v>0</v>
      </c>
      <c r="F200" s="2">
        <v>-26.676992416381839</v>
      </c>
      <c r="G200" s="2">
        <v>-71.9232177734375</v>
      </c>
      <c r="H200" s="2">
        <v>5.936790943145752</v>
      </c>
    </row>
    <row r="201" spans="1:8" x14ac:dyDescent="0.25">
      <c r="A201" s="3" t="s">
        <v>13</v>
      </c>
      <c r="B201" s="3" t="s">
        <v>35</v>
      </c>
      <c r="C201" s="3" t="s">
        <v>242</v>
      </c>
      <c r="D201" s="3" t="s">
        <v>528</v>
      </c>
      <c r="E201" s="4">
        <v>0</v>
      </c>
      <c r="F201" s="4">
        <v>-19.443233489990231</v>
      </c>
      <c r="G201" s="4">
        <v>-19.39111328125</v>
      </c>
      <c r="H201" s="4">
        <v>13.475751876831049</v>
      </c>
    </row>
    <row r="202" spans="1:8" x14ac:dyDescent="0.25">
      <c r="A202" s="1" t="s">
        <v>13</v>
      </c>
      <c r="B202" s="1" t="s">
        <v>35</v>
      </c>
      <c r="C202" s="1" t="s">
        <v>243</v>
      </c>
      <c r="D202" s="1" t="s">
        <v>529</v>
      </c>
      <c r="E202" s="2">
        <v>0</v>
      </c>
      <c r="F202" s="2">
        <v>-43.235542297363281</v>
      </c>
      <c r="G202" s="2">
        <v>-19.57275390625</v>
      </c>
      <c r="H202" s="2">
        <v>7.3388948440551758</v>
      </c>
    </row>
    <row r="203" spans="1:8" x14ac:dyDescent="0.25">
      <c r="A203" s="3" t="s">
        <v>14</v>
      </c>
      <c r="B203" s="3" t="s">
        <v>36</v>
      </c>
      <c r="C203" s="3" t="s">
        <v>244</v>
      </c>
      <c r="D203" s="3" t="s">
        <v>530</v>
      </c>
      <c r="E203" s="4">
        <v>51.458148956298828</v>
      </c>
      <c r="F203" s="4">
        <v>39.401634216308587</v>
      </c>
      <c r="G203" s="4">
        <v>7.7620058059692383</v>
      </c>
      <c r="H203" s="4">
        <v>4.2945079803466797</v>
      </c>
    </row>
    <row r="204" spans="1:8" x14ac:dyDescent="0.25">
      <c r="A204" s="1" t="s">
        <v>14</v>
      </c>
      <c r="B204" s="1" t="s">
        <v>36</v>
      </c>
      <c r="C204" s="1" t="s">
        <v>245</v>
      </c>
      <c r="D204" s="1" t="s">
        <v>531</v>
      </c>
      <c r="E204" s="2">
        <v>0</v>
      </c>
      <c r="F204" s="2">
        <v>-6.4645705223083496</v>
      </c>
      <c r="G204" s="2">
        <v>-23.907732009887699</v>
      </c>
      <c r="H204" s="2">
        <v>2.8740699291229248</v>
      </c>
    </row>
    <row r="205" spans="1:8" x14ac:dyDescent="0.25">
      <c r="A205" s="3" t="s">
        <v>14</v>
      </c>
      <c r="B205" s="3" t="s">
        <v>36</v>
      </c>
      <c r="C205" s="3" t="s">
        <v>246</v>
      </c>
      <c r="D205" s="3" t="s">
        <v>532</v>
      </c>
      <c r="E205" s="4">
        <v>0.23111419379711151</v>
      </c>
      <c r="F205" s="4">
        <v>13.904600143432621</v>
      </c>
      <c r="G205" s="4">
        <v>-21.755167007446289</v>
      </c>
      <c r="H205" s="4">
        <v>8.0816802978515625</v>
      </c>
    </row>
    <row r="206" spans="1:8" x14ac:dyDescent="0.25">
      <c r="A206" s="1" t="s">
        <v>14</v>
      </c>
      <c r="B206" s="1" t="s">
        <v>36</v>
      </c>
      <c r="C206" s="1" t="s">
        <v>247</v>
      </c>
      <c r="D206" s="1" t="s">
        <v>533</v>
      </c>
      <c r="E206" s="2">
        <v>0</v>
      </c>
      <c r="F206" s="2">
        <v>-13.60138416290283</v>
      </c>
      <c r="G206" s="2">
        <v>-28.638555526733398</v>
      </c>
      <c r="H206" s="2">
        <v>4.7937531471252441</v>
      </c>
    </row>
    <row r="207" spans="1:8" x14ac:dyDescent="0.25">
      <c r="A207" s="3" t="s">
        <v>14</v>
      </c>
      <c r="B207" s="3" t="s">
        <v>36</v>
      </c>
      <c r="C207" s="3" t="s">
        <v>248</v>
      </c>
      <c r="D207" s="3" t="s">
        <v>534</v>
      </c>
      <c r="E207" s="4">
        <v>0</v>
      </c>
      <c r="F207" s="4">
        <v>-16.28757286071777</v>
      </c>
      <c r="G207" s="4">
        <v>-44.297813415527337</v>
      </c>
      <c r="H207" s="4">
        <v>3.351325511932373</v>
      </c>
    </row>
    <row r="208" spans="1:8" x14ac:dyDescent="0.25">
      <c r="A208" s="1" t="s">
        <v>14</v>
      </c>
      <c r="B208" s="1" t="s">
        <v>36</v>
      </c>
      <c r="C208" s="1" t="s">
        <v>249</v>
      </c>
      <c r="D208" s="1" t="s">
        <v>535</v>
      </c>
      <c r="E208" s="2">
        <v>0</v>
      </c>
      <c r="F208" s="2">
        <v>-23.140497207641602</v>
      </c>
      <c r="G208" s="2">
        <v>-26.190898895263668</v>
      </c>
      <c r="H208" s="2">
        <v>2.344509601593018</v>
      </c>
    </row>
    <row r="209" spans="1:8" x14ac:dyDescent="0.25">
      <c r="A209" s="3" t="s">
        <v>14</v>
      </c>
      <c r="B209" s="3" t="s">
        <v>36</v>
      </c>
      <c r="C209" s="3" t="s">
        <v>250</v>
      </c>
      <c r="D209" s="3" t="s">
        <v>36</v>
      </c>
      <c r="E209" s="4">
        <v>655.1199951171875</v>
      </c>
      <c r="F209" s="4">
        <v>633.54876708984375</v>
      </c>
      <c r="G209" s="4">
        <v>-66.977149963378906</v>
      </c>
      <c r="H209" s="4">
        <v>88.548347473144531</v>
      </c>
    </row>
    <row r="210" spans="1:8" x14ac:dyDescent="0.25">
      <c r="A210" s="1" t="s">
        <v>14</v>
      </c>
      <c r="B210" s="1" t="s">
        <v>36</v>
      </c>
      <c r="C210" s="1" t="s">
        <v>251</v>
      </c>
      <c r="D210" s="1" t="s">
        <v>536</v>
      </c>
      <c r="E210" s="2">
        <v>70.994209289550781</v>
      </c>
      <c r="F210" s="2">
        <v>54.7166748046875</v>
      </c>
      <c r="G210" s="2">
        <v>4.8465619087219238</v>
      </c>
      <c r="H210" s="2">
        <v>11.43096828460693</v>
      </c>
    </row>
    <row r="211" spans="1:8" x14ac:dyDescent="0.25">
      <c r="A211" s="3" t="s">
        <v>14</v>
      </c>
      <c r="B211" s="3" t="s">
        <v>36</v>
      </c>
      <c r="C211" s="3" t="s">
        <v>252</v>
      </c>
      <c r="D211" s="3" t="s">
        <v>537</v>
      </c>
      <c r="E211" s="4">
        <v>16.387430191040039</v>
      </c>
      <c r="F211" s="4">
        <v>23.9720573425293</v>
      </c>
      <c r="G211" s="4">
        <v>-13.8411865234375</v>
      </c>
      <c r="H211" s="4">
        <v>6.2565584182739258</v>
      </c>
    </row>
    <row r="212" spans="1:8" x14ac:dyDescent="0.25">
      <c r="A212" s="1" t="s">
        <v>14</v>
      </c>
      <c r="B212" s="1" t="s">
        <v>36</v>
      </c>
      <c r="C212" s="1" t="s">
        <v>253</v>
      </c>
      <c r="D212" s="1" t="s">
        <v>538</v>
      </c>
      <c r="E212" s="2">
        <v>0</v>
      </c>
      <c r="F212" s="2">
        <v>-14.196446418762211</v>
      </c>
      <c r="G212" s="2">
        <v>-40.633995056152337</v>
      </c>
      <c r="H212" s="2">
        <v>16.013582229614261</v>
      </c>
    </row>
    <row r="213" spans="1:8" x14ac:dyDescent="0.25">
      <c r="A213" s="3" t="s">
        <v>14</v>
      </c>
      <c r="B213" s="3" t="s">
        <v>36</v>
      </c>
      <c r="C213" s="3" t="s">
        <v>254</v>
      </c>
      <c r="D213" s="3" t="s">
        <v>539</v>
      </c>
      <c r="E213" s="4">
        <v>12.964718818664551</v>
      </c>
      <c r="F213" s="4">
        <v>-0.79340434074401855</v>
      </c>
      <c r="G213" s="4">
        <v>8.2780494689941406</v>
      </c>
      <c r="H213" s="4">
        <v>5.480074405670166</v>
      </c>
    </row>
    <row r="214" spans="1:8" x14ac:dyDescent="0.25">
      <c r="A214" s="1" t="s">
        <v>14</v>
      </c>
      <c r="B214" s="1" t="s">
        <v>36</v>
      </c>
      <c r="C214" s="1" t="s">
        <v>255</v>
      </c>
      <c r="D214" s="1" t="s">
        <v>540</v>
      </c>
      <c r="E214" s="2">
        <v>18.236709594726559</v>
      </c>
      <c r="F214" s="2">
        <v>-2.4257256984710689</v>
      </c>
      <c r="G214" s="2">
        <v>8.8230104446411133</v>
      </c>
      <c r="H214" s="2">
        <v>11.839424133300779</v>
      </c>
    </row>
    <row r="215" spans="1:8" x14ac:dyDescent="0.25">
      <c r="A215" s="3" t="s">
        <v>15</v>
      </c>
      <c r="B215" s="3" t="s">
        <v>37</v>
      </c>
      <c r="C215" s="3" t="s">
        <v>256</v>
      </c>
      <c r="D215" s="3" t="s">
        <v>541</v>
      </c>
      <c r="E215" s="4">
        <v>0</v>
      </c>
      <c r="F215" s="4">
        <v>-0.79360371828079224</v>
      </c>
      <c r="G215" s="4">
        <v>-9.6080236434936523</v>
      </c>
      <c r="H215" s="4">
        <v>2.324137687683105</v>
      </c>
    </row>
    <row r="216" spans="1:8" x14ac:dyDescent="0.25">
      <c r="A216" s="1" t="s">
        <v>15</v>
      </c>
      <c r="B216" s="1" t="s">
        <v>37</v>
      </c>
      <c r="C216" s="1" t="s">
        <v>257</v>
      </c>
      <c r="D216" s="1" t="s">
        <v>542</v>
      </c>
      <c r="E216" s="2">
        <v>0</v>
      </c>
      <c r="F216" s="2">
        <v>2.7305541038513179</v>
      </c>
      <c r="G216" s="2">
        <v>-15.652219772338871</v>
      </c>
      <c r="H216" s="2">
        <v>4.8569612503051758</v>
      </c>
    </row>
    <row r="217" spans="1:8" x14ac:dyDescent="0.25">
      <c r="A217" s="3" t="s">
        <v>15</v>
      </c>
      <c r="B217" s="3" t="s">
        <v>37</v>
      </c>
      <c r="C217" s="3" t="s">
        <v>258</v>
      </c>
      <c r="D217" s="3" t="s">
        <v>543</v>
      </c>
      <c r="E217" s="4">
        <v>12.9721622467041</v>
      </c>
      <c r="F217" s="4">
        <v>3.2694492340087891</v>
      </c>
      <c r="G217" s="4">
        <v>5.4158058166503906</v>
      </c>
      <c r="H217" s="4">
        <v>4.2869062423706046</v>
      </c>
    </row>
    <row r="218" spans="1:8" x14ac:dyDescent="0.25">
      <c r="A218" s="1" t="s">
        <v>15</v>
      </c>
      <c r="B218" s="1" t="s">
        <v>37</v>
      </c>
      <c r="C218" s="1" t="s">
        <v>259</v>
      </c>
      <c r="D218" s="1" t="s">
        <v>544</v>
      </c>
      <c r="E218" s="2">
        <v>45.841655731201172</v>
      </c>
      <c r="F218" s="2">
        <v>27.278324127197269</v>
      </c>
      <c r="G218" s="2">
        <v>9.7639894485473633</v>
      </c>
      <c r="H218" s="2">
        <v>8.7993450164794922</v>
      </c>
    </row>
    <row r="219" spans="1:8" x14ac:dyDescent="0.25">
      <c r="A219" s="3" t="s">
        <v>15</v>
      </c>
      <c r="B219" s="3" t="s">
        <v>37</v>
      </c>
      <c r="C219" s="3" t="s">
        <v>260</v>
      </c>
      <c r="D219" s="3" t="s">
        <v>545</v>
      </c>
      <c r="E219" s="4">
        <v>0</v>
      </c>
      <c r="F219" s="4">
        <v>-0.91239625215530396</v>
      </c>
      <c r="G219" s="4">
        <v>-11.6699686050415</v>
      </c>
      <c r="H219" s="4">
        <v>2.8797295093536381</v>
      </c>
    </row>
    <row r="220" spans="1:8" x14ac:dyDescent="0.25">
      <c r="A220" s="1" t="s">
        <v>15</v>
      </c>
      <c r="B220" s="1" t="s">
        <v>37</v>
      </c>
      <c r="C220" s="1" t="s">
        <v>261</v>
      </c>
      <c r="D220" s="1" t="s">
        <v>546</v>
      </c>
      <c r="E220" s="2">
        <v>821.35809326171875</v>
      </c>
      <c r="F220" s="2">
        <v>573.51800537109375</v>
      </c>
      <c r="G220" s="2">
        <v>162.2586975097656</v>
      </c>
      <c r="H220" s="2">
        <v>85.581352233886719</v>
      </c>
    </row>
    <row r="221" spans="1:8" x14ac:dyDescent="0.25">
      <c r="A221" s="3" t="s">
        <v>15</v>
      </c>
      <c r="B221" s="3" t="s">
        <v>37</v>
      </c>
      <c r="C221" s="3" t="s">
        <v>262</v>
      </c>
      <c r="D221" s="3" t="s">
        <v>547</v>
      </c>
      <c r="E221" s="4">
        <v>63.103248596191413</v>
      </c>
      <c r="F221" s="4">
        <v>15.552473068237299</v>
      </c>
      <c r="G221" s="4">
        <v>35.550392150878913</v>
      </c>
      <c r="H221" s="4">
        <v>12.000383377075201</v>
      </c>
    </row>
    <row r="222" spans="1:8" x14ac:dyDescent="0.25">
      <c r="A222" s="1" t="s">
        <v>15</v>
      </c>
      <c r="B222" s="1" t="s">
        <v>37</v>
      </c>
      <c r="C222" s="1" t="s">
        <v>263</v>
      </c>
      <c r="D222" s="1" t="s">
        <v>548</v>
      </c>
      <c r="E222" s="2">
        <v>42.307411193847663</v>
      </c>
      <c r="F222" s="2">
        <v>10.00253868103027</v>
      </c>
      <c r="G222" s="2">
        <v>25.2509880065918</v>
      </c>
      <c r="H222" s="2">
        <v>7.0538811683654794</v>
      </c>
    </row>
    <row r="223" spans="1:8" x14ac:dyDescent="0.25">
      <c r="A223" s="3" t="s">
        <v>15</v>
      </c>
      <c r="B223" s="3" t="s">
        <v>37</v>
      </c>
      <c r="C223" s="3" t="s">
        <v>264</v>
      </c>
      <c r="D223" s="3" t="s">
        <v>549</v>
      </c>
      <c r="E223" s="4">
        <v>59.189002990722663</v>
      </c>
      <c r="F223" s="4">
        <v>-0.88223040103912354</v>
      </c>
      <c r="G223" s="4">
        <v>46.575141906738281</v>
      </c>
      <c r="H223" s="4">
        <v>13.49608898162842</v>
      </c>
    </row>
    <row r="224" spans="1:8" x14ac:dyDescent="0.25">
      <c r="A224" s="1" t="s">
        <v>15</v>
      </c>
      <c r="B224" s="1" t="s">
        <v>37</v>
      </c>
      <c r="C224" s="1" t="s">
        <v>265</v>
      </c>
      <c r="D224" s="1" t="s">
        <v>550</v>
      </c>
      <c r="E224" s="2">
        <v>43.908065795898438</v>
      </c>
      <c r="F224" s="2">
        <v>15.94969367980957</v>
      </c>
      <c r="G224" s="2">
        <v>20.341325759887699</v>
      </c>
      <c r="H224" s="2">
        <v>7.6170463562011719</v>
      </c>
    </row>
    <row r="225" spans="1:8" x14ac:dyDescent="0.25">
      <c r="A225" s="3" t="s">
        <v>16</v>
      </c>
      <c r="B225" s="3" t="s">
        <v>38</v>
      </c>
      <c r="C225" s="3" t="s">
        <v>266</v>
      </c>
      <c r="D225" s="3" t="s">
        <v>551</v>
      </c>
      <c r="E225" s="4">
        <v>0</v>
      </c>
      <c r="F225" s="4">
        <v>-9.4136791229248047</v>
      </c>
      <c r="G225" s="4">
        <v>-10.727559089660639</v>
      </c>
      <c r="H225" s="4">
        <v>3.4074521064758301</v>
      </c>
    </row>
    <row r="226" spans="1:8" x14ac:dyDescent="0.25">
      <c r="A226" s="1" t="s">
        <v>16</v>
      </c>
      <c r="B226" s="1" t="s">
        <v>38</v>
      </c>
      <c r="C226" s="1" t="s">
        <v>267</v>
      </c>
      <c r="D226" s="1" t="s">
        <v>732</v>
      </c>
      <c r="E226" s="2">
        <v>0</v>
      </c>
      <c r="F226" s="2">
        <v>3.7829747200012211</v>
      </c>
      <c r="G226" s="2">
        <v>-33.646781921386719</v>
      </c>
      <c r="H226" s="2">
        <v>5.4091677665710449</v>
      </c>
    </row>
    <row r="227" spans="1:8" x14ac:dyDescent="0.25">
      <c r="A227" s="3" t="s">
        <v>16</v>
      </c>
      <c r="B227" s="3" t="s">
        <v>38</v>
      </c>
      <c r="C227" s="3" t="s">
        <v>268</v>
      </c>
      <c r="D227" s="3" t="s">
        <v>553</v>
      </c>
      <c r="E227" s="4">
        <v>40.030529022216797</v>
      </c>
      <c r="F227" s="4">
        <v>11.26239585876465</v>
      </c>
      <c r="G227" s="4">
        <v>23.795198440551761</v>
      </c>
      <c r="H227" s="4">
        <v>4.972938060760498</v>
      </c>
    </row>
    <row r="228" spans="1:8" x14ac:dyDescent="0.25">
      <c r="A228" s="1" t="s">
        <v>16</v>
      </c>
      <c r="B228" s="1" t="s">
        <v>38</v>
      </c>
      <c r="C228" s="1" t="s">
        <v>269</v>
      </c>
      <c r="D228" s="1" t="s">
        <v>554</v>
      </c>
      <c r="E228" s="2">
        <v>84.172843933105469</v>
      </c>
      <c r="F228" s="2">
        <v>30.47586631774902</v>
      </c>
      <c r="G228" s="2">
        <v>45.172523498535163</v>
      </c>
      <c r="H228" s="2">
        <v>8.5244560241699219</v>
      </c>
    </row>
    <row r="229" spans="1:8" x14ac:dyDescent="0.25">
      <c r="A229" s="3" t="s">
        <v>16</v>
      </c>
      <c r="B229" s="3" t="s">
        <v>38</v>
      </c>
      <c r="C229" s="3" t="s">
        <v>270</v>
      </c>
      <c r="D229" s="3" t="s">
        <v>555</v>
      </c>
      <c r="E229" s="4">
        <v>45.926265716552727</v>
      </c>
      <c r="F229" s="4">
        <v>22.341251373291019</v>
      </c>
      <c r="G229" s="4">
        <v>17.524478912353519</v>
      </c>
      <c r="H229" s="4">
        <v>6.0605344772338867</v>
      </c>
    </row>
    <row r="230" spans="1:8" x14ac:dyDescent="0.25">
      <c r="A230" s="1" t="s">
        <v>16</v>
      </c>
      <c r="B230" s="1" t="s">
        <v>38</v>
      </c>
      <c r="C230" s="1" t="s">
        <v>271</v>
      </c>
      <c r="D230" s="1" t="s">
        <v>556</v>
      </c>
      <c r="E230" s="2">
        <v>17.46062088012695</v>
      </c>
      <c r="F230" s="2">
        <v>1.348588228225708</v>
      </c>
      <c r="G230" s="2">
        <v>12.391543388366699</v>
      </c>
      <c r="H230" s="2">
        <v>3.720487117767334</v>
      </c>
    </row>
    <row r="231" spans="1:8" x14ac:dyDescent="0.25">
      <c r="A231" s="3" t="s">
        <v>16</v>
      </c>
      <c r="B231" s="3" t="s">
        <v>38</v>
      </c>
      <c r="C231" s="3" t="s">
        <v>272</v>
      </c>
      <c r="D231" s="3" t="s">
        <v>557</v>
      </c>
      <c r="E231" s="4">
        <v>0</v>
      </c>
      <c r="F231" s="4">
        <v>-7.1299118995666504</v>
      </c>
      <c r="G231" s="4">
        <v>-39.049541473388672</v>
      </c>
      <c r="H231" s="4">
        <v>3.4965145587921138</v>
      </c>
    </row>
    <row r="232" spans="1:8" x14ac:dyDescent="0.25">
      <c r="A232" s="1" t="s">
        <v>16</v>
      </c>
      <c r="B232" s="1" t="s">
        <v>38</v>
      </c>
      <c r="C232" s="1" t="s">
        <v>273</v>
      </c>
      <c r="D232" s="1" t="s">
        <v>558</v>
      </c>
      <c r="E232" s="2">
        <v>5.622401237487793</v>
      </c>
      <c r="F232" s="2">
        <v>-3.3806221485137939</v>
      </c>
      <c r="G232" s="2">
        <v>3.4060935974121089</v>
      </c>
      <c r="H232" s="2">
        <v>5.5969295501708984</v>
      </c>
    </row>
    <row r="233" spans="1:8" x14ac:dyDescent="0.25">
      <c r="A233" s="3" t="s">
        <v>16</v>
      </c>
      <c r="B233" s="3" t="s">
        <v>38</v>
      </c>
      <c r="C233" s="3" t="s">
        <v>274</v>
      </c>
      <c r="D233" s="3" t="s">
        <v>559</v>
      </c>
      <c r="E233" s="4">
        <v>29.687261581420898</v>
      </c>
      <c r="F233" s="4">
        <v>10.80369758605957</v>
      </c>
      <c r="G233" s="4">
        <v>8.1327638626098633</v>
      </c>
      <c r="H233" s="4">
        <v>10.750801086425779</v>
      </c>
    </row>
    <row r="234" spans="1:8" x14ac:dyDescent="0.25">
      <c r="A234" s="1" t="s">
        <v>16</v>
      </c>
      <c r="B234" s="1" t="s">
        <v>38</v>
      </c>
      <c r="C234" s="1" t="s">
        <v>275</v>
      </c>
      <c r="D234" s="1" t="s">
        <v>560</v>
      </c>
      <c r="E234" s="2">
        <v>169.4736328125</v>
      </c>
      <c r="F234" s="2">
        <v>89.569473266601563</v>
      </c>
      <c r="G234" s="2">
        <v>48.312210083007813</v>
      </c>
      <c r="H234" s="2">
        <v>31.591953277587891</v>
      </c>
    </row>
    <row r="235" spans="1:8" x14ac:dyDescent="0.25">
      <c r="A235" s="3" t="s">
        <v>16</v>
      </c>
      <c r="B235" s="3" t="s">
        <v>38</v>
      </c>
      <c r="C235" s="3" t="s">
        <v>276</v>
      </c>
      <c r="D235" s="3" t="s">
        <v>561</v>
      </c>
      <c r="E235" s="4">
        <v>80.322944641113281</v>
      </c>
      <c r="F235" s="4">
        <v>-21.788906097412109</v>
      </c>
      <c r="G235" s="4">
        <v>75.091751098632813</v>
      </c>
      <c r="H235" s="4">
        <v>27.020099639892582</v>
      </c>
    </row>
    <row r="236" spans="1:8" x14ac:dyDescent="0.25">
      <c r="A236" s="1" t="s">
        <v>16</v>
      </c>
      <c r="B236" s="1" t="s">
        <v>38</v>
      </c>
      <c r="C236" s="1" t="s">
        <v>277</v>
      </c>
      <c r="D236" s="1" t="s">
        <v>562</v>
      </c>
      <c r="E236" s="2">
        <v>12.28969764709473</v>
      </c>
      <c r="F236" s="2">
        <v>1.8027274608612061</v>
      </c>
      <c r="G236" s="2">
        <v>4.8708882331848136</v>
      </c>
      <c r="H236" s="2">
        <v>5.6160821914672852</v>
      </c>
    </row>
    <row r="237" spans="1:8" x14ac:dyDescent="0.25">
      <c r="A237" s="3" t="s">
        <v>16</v>
      </c>
      <c r="B237" s="3" t="s">
        <v>38</v>
      </c>
      <c r="C237" s="3" t="s">
        <v>278</v>
      </c>
      <c r="D237" s="3" t="s">
        <v>563</v>
      </c>
      <c r="E237" s="4">
        <v>2.0723197460174561</v>
      </c>
      <c r="F237" s="4">
        <v>-15.48380088806152</v>
      </c>
      <c r="G237" s="4">
        <v>9.5368709564208984</v>
      </c>
      <c r="H237" s="4">
        <v>8.0192499160766602</v>
      </c>
    </row>
    <row r="238" spans="1:8" x14ac:dyDescent="0.25">
      <c r="A238" s="1" t="s">
        <v>16</v>
      </c>
      <c r="B238" s="1" t="s">
        <v>38</v>
      </c>
      <c r="C238" s="1" t="s">
        <v>279</v>
      </c>
      <c r="D238" s="1" t="s">
        <v>564</v>
      </c>
      <c r="E238" s="2">
        <v>6.2447195053100586</v>
      </c>
      <c r="F238" s="2">
        <v>-16.879636764526371</v>
      </c>
      <c r="G238" s="2">
        <v>11.40600109100342</v>
      </c>
      <c r="H238" s="2">
        <v>11.71835517883301</v>
      </c>
    </row>
    <row r="239" spans="1:8" x14ac:dyDescent="0.25">
      <c r="A239" s="3" t="s">
        <v>16</v>
      </c>
      <c r="B239" s="3" t="s">
        <v>38</v>
      </c>
      <c r="C239" s="3" t="s">
        <v>280</v>
      </c>
      <c r="D239" s="3" t="s">
        <v>565</v>
      </c>
      <c r="E239" s="4">
        <v>0</v>
      </c>
      <c r="F239" s="4">
        <v>-80.086837768554688</v>
      </c>
      <c r="G239" s="4">
        <v>14.13042736053467</v>
      </c>
      <c r="H239" s="4">
        <v>13.73883533477783</v>
      </c>
    </row>
    <row r="240" spans="1:8" x14ac:dyDescent="0.25">
      <c r="A240" s="1" t="s">
        <v>17</v>
      </c>
      <c r="B240" s="1" t="s">
        <v>39</v>
      </c>
      <c r="C240" s="1" t="s">
        <v>281</v>
      </c>
      <c r="D240" s="1" t="s">
        <v>566</v>
      </c>
      <c r="E240" s="2">
        <v>0</v>
      </c>
      <c r="F240" s="2">
        <v>-4.9876470565795898</v>
      </c>
      <c r="G240" s="2">
        <v>-12.22030067443848</v>
      </c>
      <c r="H240" s="2">
        <v>3.0599255561828609</v>
      </c>
    </row>
    <row r="241" spans="1:8" x14ac:dyDescent="0.25">
      <c r="A241" s="3" t="s">
        <v>17</v>
      </c>
      <c r="B241" s="3" t="s">
        <v>39</v>
      </c>
      <c r="C241" s="3" t="s">
        <v>282</v>
      </c>
      <c r="D241" s="3" t="s">
        <v>567</v>
      </c>
      <c r="E241" s="4">
        <v>0</v>
      </c>
      <c r="F241" s="4">
        <v>-10.467817306518549</v>
      </c>
      <c r="G241" s="4">
        <v>-14.004305839538571</v>
      </c>
      <c r="H241" s="4">
        <v>4.9400534629821777</v>
      </c>
    </row>
    <row r="242" spans="1:8" x14ac:dyDescent="0.25">
      <c r="A242" s="1" t="s">
        <v>17</v>
      </c>
      <c r="B242" s="1" t="s">
        <v>39</v>
      </c>
      <c r="C242" s="1" t="s">
        <v>283</v>
      </c>
      <c r="D242" s="1" t="s">
        <v>568</v>
      </c>
      <c r="E242" s="2">
        <v>0</v>
      </c>
      <c r="F242" s="2">
        <v>-36.426036834716797</v>
      </c>
      <c r="G242" s="2">
        <v>-14.02338886260986</v>
      </c>
      <c r="H242" s="2">
        <v>5.7913451194763184</v>
      </c>
    </row>
    <row r="243" spans="1:8" x14ac:dyDescent="0.25">
      <c r="A243" s="3" t="s">
        <v>17</v>
      </c>
      <c r="B243" s="3" t="s">
        <v>39</v>
      </c>
      <c r="C243" s="3" t="s">
        <v>284</v>
      </c>
      <c r="D243" s="3" t="s">
        <v>569</v>
      </c>
      <c r="E243" s="4">
        <v>0</v>
      </c>
      <c r="F243" s="4">
        <v>-13.30827045440674</v>
      </c>
      <c r="G243" s="4">
        <v>-10.25204277038574</v>
      </c>
      <c r="H243" s="4">
        <v>4.6077604293823242</v>
      </c>
    </row>
    <row r="244" spans="1:8" x14ac:dyDescent="0.25">
      <c r="A244" s="1" t="s">
        <v>17</v>
      </c>
      <c r="B244" s="1" t="s">
        <v>39</v>
      </c>
      <c r="C244" s="1" t="s">
        <v>285</v>
      </c>
      <c r="D244" s="1" t="s">
        <v>570</v>
      </c>
      <c r="E244" s="2">
        <v>0</v>
      </c>
      <c r="F244" s="2">
        <v>-27.891544342041019</v>
      </c>
      <c r="G244" s="2">
        <v>-68.48101806640625</v>
      </c>
      <c r="H244" s="2">
        <v>9.4065608978271484</v>
      </c>
    </row>
    <row r="245" spans="1:8" x14ac:dyDescent="0.25">
      <c r="A245" s="3" t="s">
        <v>17</v>
      </c>
      <c r="B245" s="3" t="s">
        <v>39</v>
      </c>
      <c r="C245" s="3" t="s">
        <v>286</v>
      </c>
      <c r="D245" s="3" t="s">
        <v>571</v>
      </c>
      <c r="E245" s="4">
        <v>288.67489624023438</v>
      </c>
      <c r="F245" s="4">
        <v>88.528205871582031</v>
      </c>
      <c r="G245" s="4">
        <v>144.7939147949219</v>
      </c>
      <c r="H245" s="4">
        <v>55.352794647216797</v>
      </c>
    </row>
    <row r="246" spans="1:8" x14ac:dyDescent="0.25">
      <c r="A246" s="1" t="s">
        <v>17</v>
      </c>
      <c r="B246" s="1" t="s">
        <v>39</v>
      </c>
      <c r="C246" s="1" t="s">
        <v>287</v>
      </c>
      <c r="D246" s="1" t="s">
        <v>572</v>
      </c>
      <c r="E246" s="2">
        <v>0</v>
      </c>
      <c r="F246" s="2">
        <v>-70.267868041992188</v>
      </c>
      <c r="G246" s="2">
        <v>39.633979797363281</v>
      </c>
      <c r="H246" s="2">
        <v>19.434526443481449</v>
      </c>
    </row>
    <row r="247" spans="1:8" x14ac:dyDescent="0.25">
      <c r="A247" s="3" t="s">
        <v>17</v>
      </c>
      <c r="B247" s="3" t="s">
        <v>39</v>
      </c>
      <c r="C247" s="3" t="s">
        <v>288</v>
      </c>
      <c r="D247" s="3" t="s">
        <v>573</v>
      </c>
      <c r="E247" s="4">
        <v>0</v>
      </c>
      <c r="F247" s="4">
        <v>-47.005611419677727</v>
      </c>
      <c r="G247" s="4">
        <v>-62.192577362060547</v>
      </c>
      <c r="H247" s="4">
        <v>12.7606143951416</v>
      </c>
    </row>
    <row r="248" spans="1:8" x14ac:dyDescent="0.25">
      <c r="A248" s="1" t="s">
        <v>17</v>
      </c>
      <c r="B248" s="1" t="s">
        <v>39</v>
      </c>
      <c r="C248" s="1" t="s">
        <v>289</v>
      </c>
      <c r="D248" s="1" t="s">
        <v>574</v>
      </c>
      <c r="E248" s="2">
        <v>0</v>
      </c>
      <c r="F248" s="2">
        <v>-41.356498718261719</v>
      </c>
      <c r="G248" s="2">
        <v>-8.0236759185791016</v>
      </c>
      <c r="H248" s="2">
        <v>13.5380859375</v>
      </c>
    </row>
    <row r="249" spans="1:8" x14ac:dyDescent="0.25">
      <c r="A249" s="3" t="s">
        <v>17</v>
      </c>
      <c r="B249" s="3" t="s">
        <v>39</v>
      </c>
      <c r="C249" s="3" t="s">
        <v>290</v>
      </c>
      <c r="D249" s="3" t="s">
        <v>575</v>
      </c>
      <c r="E249" s="4">
        <v>108.52134704589839</v>
      </c>
      <c r="F249" s="4">
        <v>33.129291534423828</v>
      </c>
      <c r="G249" s="4">
        <v>55.24761962890625</v>
      </c>
      <c r="H249" s="4">
        <v>20.144439697265629</v>
      </c>
    </row>
    <row r="250" spans="1:8" x14ac:dyDescent="0.25">
      <c r="A250" s="1" t="s">
        <v>18</v>
      </c>
      <c r="B250" s="1" t="s">
        <v>40</v>
      </c>
      <c r="C250" s="1" t="s">
        <v>291</v>
      </c>
      <c r="D250" s="1" t="s">
        <v>576</v>
      </c>
      <c r="E250" s="2">
        <v>0</v>
      </c>
      <c r="F250" s="2">
        <v>-24.759946823120121</v>
      </c>
      <c r="G250" s="2">
        <v>-52.694629669189453</v>
      </c>
      <c r="H250" s="2">
        <v>4.656315803527832</v>
      </c>
    </row>
    <row r="251" spans="1:8" x14ac:dyDescent="0.25">
      <c r="A251" s="3" t="s">
        <v>18</v>
      </c>
      <c r="B251" s="3" t="s">
        <v>40</v>
      </c>
      <c r="C251" s="3" t="s">
        <v>292</v>
      </c>
      <c r="D251" s="3" t="s">
        <v>577</v>
      </c>
      <c r="E251" s="4">
        <v>0</v>
      </c>
      <c r="F251" s="4">
        <v>-34.707160949707031</v>
      </c>
      <c r="G251" s="4">
        <v>-20.974008560180661</v>
      </c>
      <c r="H251" s="4">
        <v>8.4761695861816406</v>
      </c>
    </row>
    <row r="252" spans="1:8" x14ac:dyDescent="0.25">
      <c r="A252" s="1" t="s">
        <v>18</v>
      </c>
      <c r="B252" s="1" t="s">
        <v>40</v>
      </c>
      <c r="C252" s="1" t="s">
        <v>293</v>
      </c>
      <c r="D252" s="1" t="s">
        <v>578</v>
      </c>
      <c r="E252" s="2">
        <v>0</v>
      </c>
      <c r="F252" s="2">
        <v>-47.587635040283203</v>
      </c>
      <c r="G252" s="2">
        <v>-20.11178016662598</v>
      </c>
      <c r="H252" s="2">
        <v>12.506857872009279</v>
      </c>
    </row>
    <row r="253" spans="1:8" x14ac:dyDescent="0.25">
      <c r="A253" s="3" t="s">
        <v>18</v>
      </c>
      <c r="B253" s="3" t="s">
        <v>40</v>
      </c>
      <c r="C253" s="3" t="s">
        <v>294</v>
      </c>
      <c r="D253" s="3" t="s">
        <v>579</v>
      </c>
      <c r="E253" s="4">
        <v>64.224113464355469</v>
      </c>
      <c r="F253" s="4">
        <v>-33.4283447265625</v>
      </c>
      <c r="G253" s="4">
        <v>47.692970275878913</v>
      </c>
      <c r="H253" s="4">
        <v>49.959491729736328</v>
      </c>
    </row>
    <row r="254" spans="1:8" x14ac:dyDescent="0.25">
      <c r="A254" s="1" t="s">
        <v>18</v>
      </c>
      <c r="B254" s="1" t="s">
        <v>40</v>
      </c>
      <c r="C254" s="1" t="s">
        <v>295</v>
      </c>
      <c r="D254" s="1" t="s">
        <v>580</v>
      </c>
      <c r="E254" s="2">
        <v>0</v>
      </c>
      <c r="F254" s="2">
        <v>-96.812339782714844</v>
      </c>
      <c r="G254" s="2">
        <v>-101.23736572265631</v>
      </c>
      <c r="H254" s="2">
        <v>8.7392721176147461</v>
      </c>
    </row>
    <row r="255" spans="1:8" x14ac:dyDescent="0.25">
      <c r="A255" s="3" t="s">
        <v>18</v>
      </c>
      <c r="B255" s="3" t="s">
        <v>40</v>
      </c>
      <c r="C255" s="3" t="s">
        <v>296</v>
      </c>
      <c r="D255" s="3" t="s">
        <v>581</v>
      </c>
      <c r="E255" s="4">
        <v>0</v>
      </c>
      <c r="F255" s="4">
        <v>-76.42626953125</v>
      </c>
      <c r="G255" s="4">
        <v>-108.2041473388672</v>
      </c>
      <c r="H255" s="4">
        <v>9.0016641616821289</v>
      </c>
    </row>
    <row r="256" spans="1:8" x14ac:dyDescent="0.25">
      <c r="A256" s="1" t="s">
        <v>18</v>
      </c>
      <c r="B256" s="1" t="s">
        <v>40</v>
      </c>
      <c r="C256" s="1" t="s">
        <v>297</v>
      </c>
      <c r="D256" s="1" t="s">
        <v>582</v>
      </c>
      <c r="E256" s="2">
        <v>0</v>
      </c>
      <c r="F256" s="2">
        <v>-61.4664306640625</v>
      </c>
      <c r="G256" s="2">
        <v>5.1343259811401367</v>
      </c>
      <c r="H256" s="2">
        <v>26.970937728881839</v>
      </c>
    </row>
    <row r="257" spans="1:8" x14ac:dyDescent="0.25">
      <c r="A257" s="3" t="s">
        <v>19</v>
      </c>
      <c r="B257" s="3" t="s">
        <v>41</v>
      </c>
      <c r="C257" s="3" t="s">
        <v>298</v>
      </c>
      <c r="D257" s="3" t="s">
        <v>583</v>
      </c>
      <c r="E257" s="4">
        <v>0</v>
      </c>
      <c r="F257" s="4">
        <v>-25.216045379638668</v>
      </c>
      <c r="G257" s="4">
        <v>-31.758586883544918</v>
      </c>
      <c r="H257" s="4">
        <v>2.5149655342102051</v>
      </c>
    </row>
    <row r="258" spans="1:8" x14ac:dyDescent="0.25">
      <c r="A258" s="1" t="s">
        <v>19</v>
      </c>
      <c r="B258" s="1" t="s">
        <v>41</v>
      </c>
      <c r="C258" s="1" t="s">
        <v>299</v>
      </c>
      <c r="D258" s="1" t="s">
        <v>584</v>
      </c>
      <c r="E258" s="2">
        <v>0</v>
      </c>
      <c r="F258" s="2">
        <v>-18.029085159301761</v>
      </c>
      <c r="G258" s="2">
        <v>-45.201892852783203</v>
      </c>
      <c r="H258" s="2">
        <v>2.938949823379517</v>
      </c>
    </row>
    <row r="259" spans="1:8" x14ac:dyDescent="0.25">
      <c r="A259" s="3" t="s">
        <v>19</v>
      </c>
      <c r="B259" s="3" t="s">
        <v>41</v>
      </c>
      <c r="C259" s="3" t="s">
        <v>300</v>
      </c>
      <c r="D259" s="3" t="s">
        <v>585</v>
      </c>
      <c r="E259" s="4">
        <v>50.839775085449219</v>
      </c>
      <c r="F259" s="4">
        <v>36.155349731445313</v>
      </c>
      <c r="G259" s="4">
        <v>7.0952653884887704</v>
      </c>
      <c r="H259" s="4">
        <v>7.5891580581665039</v>
      </c>
    </row>
    <row r="260" spans="1:8" x14ac:dyDescent="0.25">
      <c r="A260" s="1" t="s">
        <v>19</v>
      </c>
      <c r="B260" s="1" t="s">
        <v>41</v>
      </c>
      <c r="C260" s="1" t="s">
        <v>301</v>
      </c>
      <c r="D260" s="1" t="s">
        <v>586</v>
      </c>
      <c r="E260" s="2">
        <v>0</v>
      </c>
      <c r="F260" s="2">
        <v>-56.004425048828132</v>
      </c>
      <c r="G260" s="2">
        <v>-70.384750366210938</v>
      </c>
      <c r="H260" s="2">
        <v>5.5355310440063477</v>
      </c>
    </row>
    <row r="261" spans="1:8" x14ac:dyDescent="0.25">
      <c r="A261" s="3" t="s">
        <v>19</v>
      </c>
      <c r="B261" s="3" t="s">
        <v>41</v>
      </c>
      <c r="C261" s="3" t="s">
        <v>302</v>
      </c>
      <c r="D261" s="3" t="s">
        <v>587</v>
      </c>
      <c r="E261" s="4">
        <v>73.7535400390625</v>
      </c>
      <c r="F261" s="4">
        <v>48.876487731933587</v>
      </c>
      <c r="G261" s="4">
        <v>18.02006912231445</v>
      </c>
      <c r="H261" s="4">
        <v>6.8569831848144531</v>
      </c>
    </row>
    <row r="262" spans="1:8" x14ac:dyDescent="0.25">
      <c r="A262" s="1" t="s">
        <v>19</v>
      </c>
      <c r="B262" s="1" t="s">
        <v>41</v>
      </c>
      <c r="C262" s="1" t="s">
        <v>303</v>
      </c>
      <c r="D262" s="1" t="s">
        <v>588</v>
      </c>
      <c r="E262" s="2">
        <v>0</v>
      </c>
      <c r="F262" s="2">
        <v>-1.50804603099823</v>
      </c>
      <c r="G262" s="2">
        <v>-19.8193473815918</v>
      </c>
      <c r="H262" s="2">
        <v>3.5366015434265141</v>
      </c>
    </row>
    <row r="263" spans="1:8" x14ac:dyDescent="0.25">
      <c r="A263" s="3" t="s">
        <v>19</v>
      </c>
      <c r="B263" s="3" t="s">
        <v>41</v>
      </c>
      <c r="C263" s="3" t="s">
        <v>304</v>
      </c>
      <c r="D263" s="3" t="s">
        <v>589</v>
      </c>
      <c r="E263" s="4">
        <v>0</v>
      </c>
      <c r="F263" s="4">
        <v>-11.15340518951416</v>
      </c>
      <c r="G263" s="4">
        <v>-42.706714630126953</v>
      </c>
      <c r="H263" s="4">
        <v>5.4052309989929199</v>
      </c>
    </row>
    <row r="264" spans="1:8" x14ac:dyDescent="0.25">
      <c r="A264" s="1" t="s">
        <v>19</v>
      </c>
      <c r="B264" s="1" t="s">
        <v>41</v>
      </c>
      <c r="C264" s="1" t="s">
        <v>305</v>
      </c>
      <c r="D264" s="1" t="s">
        <v>590</v>
      </c>
      <c r="E264" s="2">
        <v>186.44792175292969</v>
      </c>
      <c r="F264" s="2">
        <v>161.8149108886719</v>
      </c>
      <c r="G264" s="2">
        <v>-12.415512084960939</v>
      </c>
      <c r="H264" s="2">
        <v>37.048530578613281</v>
      </c>
    </row>
    <row r="265" spans="1:8" x14ac:dyDescent="0.25">
      <c r="A265" s="3" t="s">
        <v>20</v>
      </c>
      <c r="B265" s="3" t="s">
        <v>42</v>
      </c>
      <c r="C265" s="3" t="s">
        <v>306</v>
      </c>
      <c r="D265" s="3" t="s">
        <v>591</v>
      </c>
      <c r="E265" s="4">
        <v>0</v>
      </c>
      <c r="F265" s="4">
        <v>-0.62231481075286865</v>
      </c>
      <c r="G265" s="4">
        <v>-10.86713314056396</v>
      </c>
      <c r="H265" s="4">
        <v>3.3886275291442871</v>
      </c>
    </row>
    <row r="266" spans="1:8" x14ac:dyDescent="0.25">
      <c r="A266" s="1" t="s">
        <v>20</v>
      </c>
      <c r="B266" s="1" t="s">
        <v>42</v>
      </c>
      <c r="C266" s="1" t="s">
        <v>307</v>
      </c>
      <c r="D266" s="1" t="s">
        <v>592</v>
      </c>
      <c r="E266" s="2">
        <v>0</v>
      </c>
      <c r="F266" s="2">
        <v>-0.52728897333145142</v>
      </c>
      <c r="G266" s="2">
        <v>-9.3019094467163086</v>
      </c>
      <c r="H266" s="2">
        <v>1.144734144210815</v>
      </c>
    </row>
    <row r="267" spans="1:8" x14ac:dyDescent="0.25">
      <c r="A267" s="3" t="s">
        <v>20</v>
      </c>
      <c r="B267" s="3" t="s">
        <v>42</v>
      </c>
      <c r="C267" s="3" t="s">
        <v>308</v>
      </c>
      <c r="D267" s="3" t="s">
        <v>593</v>
      </c>
      <c r="E267" s="4">
        <v>0</v>
      </c>
      <c r="F267" s="4">
        <v>1.323435425758362</v>
      </c>
      <c r="G267" s="4">
        <v>-24.34409332275391</v>
      </c>
      <c r="H267" s="4">
        <v>2.6273376941680908</v>
      </c>
    </row>
    <row r="268" spans="1:8" x14ac:dyDescent="0.25">
      <c r="A268" s="1" t="s">
        <v>20</v>
      </c>
      <c r="B268" s="1" t="s">
        <v>42</v>
      </c>
      <c r="C268" s="1" t="s">
        <v>309</v>
      </c>
      <c r="D268" s="1" t="s">
        <v>594</v>
      </c>
      <c r="E268" s="2">
        <v>0</v>
      </c>
      <c r="F268" s="2">
        <v>3.1711716651916499</v>
      </c>
      <c r="G268" s="2">
        <v>-10.268575668334959</v>
      </c>
      <c r="H268" s="2">
        <v>3.2475540637969971</v>
      </c>
    </row>
    <row r="269" spans="1:8" x14ac:dyDescent="0.25">
      <c r="A269" s="3" t="s">
        <v>20</v>
      </c>
      <c r="B269" s="3" t="s">
        <v>42</v>
      </c>
      <c r="C269" s="3" t="s">
        <v>310</v>
      </c>
      <c r="D269" s="3" t="s">
        <v>595</v>
      </c>
      <c r="E269" s="4">
        <v>0</v>
      </c>
      <c r="F269" s="4">
        <v>-9.6419849395751953</v>
      </c>
      <c r="G269" s="4">
        <v>-22.0632438659668</v>
      </c>
      <c r="H269" s="4">
        <v>1.9076793193817141</v>
      </c>
    </row>
    <row r="270" spans="1:8" x14ac:dyDescent="0.25">
      <c r="A270" s="1" t="s">
        <v>20</v>
      </c>
      <c r="B270" s="1" t="s">
        <v>42</v>
      </c>
      <c r="C270" s="1" t="s">
        <v>311</v>
      </c>
      <c r="D270" s="1" t="s">
        <v>596</v>
      </c>
      <c r="E270" s="2">
        <v>0</v>
      </c>
      <c r="F270" s="2">
        <v>-11.274746894836429</v>
      </c>
      <c r="G270" s="2">
        <v>-22.978359222412109</v>
      </c>
      <c r="H270" s="2">
        <v>1.4291408061981199</v>
      </c>
    </row>
    <row r="271" spans="1:8" x14ac:dyDescent="0.25">
      <c r="A271" s="3" t="s">
        <v>20</v>
      </c>
      <c r="B271" s="3" t="s">
        <v>42</v>
      </c>
      <c r="C271" s="3" t="s">
        <v>312</v>
      </c>
      <c r="D271" s="3" t="s">
        <v>597</v>
      </c>
      <c r="E271" s="4">
        <v>0</v>
      </c>
      <c r="F271" s="4">
        <v>-26.628665924072269</v>
      </c>
      <c r="G271" s="4">
        <v>-50.305576324462891</v>
      </c>
      <c r="H271" s="4">
        <v>2.759589672088623</v>
      </c>
    </row>
    <row r="272" spans="1:8" x14ac:dyDescent="0.25">
      <c r="A272" s="1" t="s">
        <v>20</v>
      </c>
      <c r="B272" s="1" t="s">
        <v>42</v>
      </c>
      <c r="C272" s="1" t="s">
        <v>313</v>
      </c>
      <c r="D272" s="1" t="s">
        <v>598</v>
      </c>
      <c r="E272" s="2">
        <v>0</v>
      </c>
      <c r="F272" s="2">
        <v>-6.6521973609924316</v>
      </c>
      <c r="G272" s="2">
        <v>-24.15474891662598</v>
      </c>
      <c r="H272" s="2">
        <v>1.1780004501342769</v>
      </c>
    </row>
    <row r="273" spans="1:8" x14ac:dyDescent="0.25">
      <c r="A273" s="3" t="s">
        <v>20</v>
      </c>
      <c r="B273" s="3" t="s">
        <v>42</v>
      </c>
      <c r="C273" s="3" t="s">
        <v>314</v>
      </c>
      <c r="D273" s="3" t="s">
        <v>599</v>
      </c>
      <c r="E273" s="4">
        <v>0</v>
      </c>
      <c r="F273" s="4">
        <v>-7.7443175315856934</v>
      </c>
      <c r="G273" s="4">
        <v>-41.673633575439453</v>
      </c>
      <c r="H273" s="4">
        <v>1.1450221538543699</v>
      </c>
    </row>
    <row r="274" spans="1:8" x14ac:dyDescent="0.25">
      <c r="A274" s="1" t="s">
        <v>20</v>
      </c>
      <c r="B274" s="1" t="s">
        <v>42</v>
      </c>
      <c r="C274" s="1" t="s">
        <v>315</v>
      </c>
      <c r="D274" s="1" t="s">
        <v>600</v>
      </c>
      <c r="E274" s="2">
        <v>21.211238861083981</v>
      </c>
      <c r="F274" s="2">
        <v>8.6381568908691406</v>
      </c>
      <c r="G274" s="2">
        <v>8.1005315780639648</v>
      </c>
      <c r="H274" s="2">
        <v>4.4725518226623544</v>
      </c>
    </row>
    <row r="275" spans="1:8" x14ac:dyDescent="0.25">
      <c r="A275" s="3" t="s">
        <v>20</v>
      </c>
      <c r="B275" s="3" t="s">
        <v>42</v>
      </c>
      <c r="C275" s="3" t="s">
        <v>316</v>
      </c>
      <c r="D275" s="3" t="s">
        <v>601</v>
      </c>
      <c r="E275" s="4">
        <v>0</v>
      </c>
      <c r="F275" s="4">
        <v>-42.555084228515632</v>
      </c>
      <c r="G275" s="4">
        <v>-30.293411254882809</v>
      </c>
      <c r="H275" s="4">
        <v>3.0080163478851318</v>
      </c>
    </row>
    <row r="276" spans="1:8" x14ac:dyDescent="0.25">
      <c r="A276" s="1" t="s">
        <v>20</v>
      </c>
      <c r="B276" s="1" t="s">
        <v>42</v>
      </c>
      <c r="C276" s="1" t="s">
        <v>317</v>
      </c>
      <c r="D276" s="1" t="s">
        <v>602</v>
      </c>
      <c r="E276" s="2">
        <v>0</v>
      </c>
      <c r="F276" s="2">
        <v>-5.6813197135925293</v>
      </c>
      <c r="G276" s="2">
        <v>-31.7340087890625</v>
      </c>
      <c r="H276" s="2">
        <v>1.4409762620925901</v>
      </c>
    </row>
    <row r="277" spans="1:8" x14ac:dyDescent="0.25">
      <c r="A277" s="3" t="s">
        <v>20</v>
      </c>
      <c r="B277" s="3" t="s">
        <v>42</v>
      </c>
      <c r="C277" s="3" t="s">
        <v>318</v>
      </c>
      <c r="D277" s="3" t="s">
        <v>603</v>
      </c>
      <c r="E277" s="4">
        <v>496.51089477539063</v>
      </c>
      <c r="F277" s="4">
        <v>539.1151123046875</v>
      </c>
      <c r="G277" s="4">
        <v>-118.6721649169922</v>
      </c>
      <c r="H277" s="4">
        <v>76.067985534667969</v>
      </c>
    </row>
    <row r="278" spans="1:8" x14ac:dyDescent="0.25">
      <c r="A278" s="1" t="s">
        <v>20</v>
      </c>
      <c r="B278" s="1" t="s">
        <v>42</v>
      </c>
      <c r="C278" s="1" t="s">
        <v>319</v>
      </c>
      <c r="D278" s="1" t="s">
        <v>604</v>
      </c>
      <c r="E278" s="2">
        <v>0</v>
      </c>
      <c r="F278" s="2">
        <v>-6.5557374954223633</v>
      </c>
      <c r="G278" s="2">
        <v>-20.32021331787109</v>
      </c>
      <c r="H278" s="2">
        <v>6.1548051834106454</v>
      </c>
    </row>
    <row r="279" spans="1:8" x14ac:dyDescent="0.25">
      <c r="A279" s="3" t="s">
        <v>20</v>
      </c>
      <c r="B279" s="3" t="s">
        <v>42</v>
      </c>
      <c r="C279" s="3" t="s">
        <v>320</v>
      </c>
      <c r="D279" s="3" t="s">
        <v>605</v>
      </c>
      <c r="E279" s="4">
        <v>221.24150085449219</v>
      </c>
      <c r="F279" s="4">
        <v>201.55363464355469</v>
      </c>
      <c r="G279" s="4">
        <v>-21.225870132446289</v>
      </c>
      <c r="H279" s="4">
        <v>40.913726806640632</v>
      </c>
    </row>
    <row r="280" spans="1:8" x14ac:dyDescent="0.25">
      <c r="A280" s="1" t="s">
        <v>21</v>
      </c>
      <c r="B280" s="1" t="s">
        <v>43</v>
      </c>
      <c r="C280" s="1" t="s">
        <v>321</v>
      </c>
      <c r="D280" s="1" t="s">
        <v>606</v>
      </c>
      <c r="E280" s="2">
        <v>0</v>
      </c>
      <c r="F280" s="2">
        <v>-21.625301361083981</v>
      </c>
      <c r="G280" s="2">
        <v>-36.922740936279297</v>
      </c>
      <c r="H280" s="2">
        <v>3.135292530059814</v>
      </c>
    </row>
    <row r="281" spans="1:8" x14ac:dyDescent="0.25">
      <c r="A281" s="3" t="s">
        <v>21</v>
      </c>
      <c r="B281" s="3" t="s">
        <v>43</v>
      </c>
      <c r="C281" s="3" t="s">
        <v>322</v>
      </c>
      <c r="D281" s="3" t="s">
        <v>607</v>
      </c>
      <c r="E281" s="4">
        <v>0</v>
      </c>
      <c r="F281" s="4">
        <v>-17.0142936706543</v>
      </c>
      <c r="G281" s="4">
        <v>-22.351566314697269</v>
      </c>
      <c r="H281" s="4">
        <v>1.280958771705627</v>
      </c>
    </row>
    <row r="282" spans="1:8" x14ac:dyDescent="0.25">
      <c r="A282" s="1" t="s">
        <v>21</v>
      </c>
      <c r="B282" s="1" t="s">
        <v>43</v>
      </c>
      <c r="C282" s="1" t="s">
        <v>323</v>
      </c>
      <c r="D282" s="1" t="s">
        <v>608</v>
      </c>
      <c r="E282" s="2">
        <v>0</v>
      </c>
      <c r="F282" s="2">
        <v>-26.755807876586911</v>
      </c>
      <c r="G282" s="2">
        <v>-29.499568939208981</v>
      </c>
      <c r="H282" s="2">
        <v>2.2750129699707031</v>
      </c>
    </row>
    <row r="283" spans="1:8" x14ac:dyDescent="0.25">
      <c r="A283" s="3" t="s">
        <v>21</v>
      </c>
      <c r="B283" s="3" t="s">
        <v>43</v>
      </c>
      <c r="C283" s="3" t="s">
        <v>324</v>
      </c>
      <c r="D283" s="3" t="s">
        <v>609</v>
      </c>
      <c r="E283" s="4">
        <v>0</v>
      </c>
      <c r="F283" s="4">
        <v>-14.63721752166748</v>
      </c>
      <c r="G283" s="4">
        <v>-25.618022918701168</v>
      </c>
      <c r="H283" s="4">
        <v>1.542950391769409</v>
      </c>
    </row>
    <row r="284" spans="1:8" x14ac:dyDescent="0.25">
      <c r="A284" s="1" t="s">
        <v>21</v>
      </c>
      <c r="B284" s="1" t="s">
        <v>43</v>
      </c>
      <c r="C284" s="1" t="s">
        <v>325</v>
      </c>
      <c r="D284" s="1" t="s">
        <v>610</v>
      </c>
      <c r="E284" s="2">
        <v>0</v>
      </c>
      <c r="F284" s="2">
        <v>-44.800498962402337</v>
      </c>
      <c r="G284" s="2">
        <v>-65.781982421875</v>
      </c>
      <c r="H284" s="2">
        <v>7.6442618370056152</v>
      </c>
    </row>
    <row r="285" spans="1:8" x14ac:dyDescent="0.25">
      <c r="A285" s="3" t="s">
        <v>21</v>
      </c>
      <c r="B285" s="3" t="s">
        <v>43</v>
      </c>
      <c r="C285" s="3" t="s">
        <v>326</v>
      </c>
      <c r="D285" s="3" t="s">
        <v>611</v>
      </c>
      <c r="E285" s="4">
        <v>0</v>
      </c>
      <c r="F285" s="4">
        <v>-15.89651298522949</v>
      </c>
      <c r="G285" s="4">
        <v>-38.294990539550781</v>
      </c>
      <c r="H285" s="4">
        <v>1.9750134944915769</v>
      </c>
    </row>
    <row r="286" spans="1:8" x14ac:dyDescent="0.25">
      <c r="A286" s="1" t="s">
        <v>21</v>
      </c>
      <c r="B286" s="1" t="s">
        <v>43</v>
      </c>
      <c r="C286" s="1" t="s">
        <v>327</v>
      </c>
      <c r="D286" s="1" t="s">
        <v>612</v>
      </c>
      <c r="E286" s="2">
        <v>0</v>
      </c>
      <c r="F286" s="2">
        <v>-13.43942832946777</v>
      </c>
      <c r="G286" s="2">
        <v>-60.872215270996087</v>
      </c>
      <c r="H286" s="2">
        <v>2.785880327224731</v>
      </c>
    </row>
    <row r="287" spans="1:8" x14ac:dyDescent="0.25">
      <c r="A287" s="3" t="s">
        <v>21</v>
      </c>
      <c r="B287" s="3" t="s">
        <v>43</v>
      </c>
      <c r="C287" s="3" t="s">
        <v>328</v>
      </c>
      <c r="D287" s="3" t="s">
        <v>613</v>
      </c>
      <c r="E287" s="4">
        <v>0</v>
      </c>
      <c r="F287" s="4">
        <v>-54.293071746826172</v>
      </c>
      <c r="G287" s="4">
        <v>-183.61456298828131</v>
      </c>
      <c r="H287" s="4">
        <v>8.3442630767822266</v>
      </c>
    </row>
    <row r="288" spans="1:8" x14ac:dyDescent="0.25">
      <c r="A288" s="1" t="s">
        <v>21</v>
      </c>
      <c r="B288" s="1" t="s">
        <v>43</v>
      </c>
      <c r="C288" s="1" t="s">
        <v>329</v>
      </c>
      <c r="D288" s="1" t="s">
        <v>614</v>
      </c>
      <c r="E288" s="2">
        <v>0</v>
      </c>
      <c r="F288" s="2">
        <v>-38.417869567871087</v>
      </c>
      <c r="G288" s="2">
        <v>-23.659170150756839</v>
      </c>
      <c r="H288" s="2">
        <v>3.691948413848877</v>
      </c>
    </row>
    <row r="289" spans="1:8" x14ac:dyDescent="0.25">
      <c r="A289" s="3" t="s">
        <v>21</v>
      </c>
      <c r="B289" s="3" t="s">
        <v>43</v>
      </c>
      <c r="C289" s="3" t="s">
        <v>330</v>
      </c>
      <c r="D289" s="3" t="s">
        <v>615</v>
      </c>
      <c r="E289" s="4">
        <v>73.765670776367188</v>
      </c>
      <c r="F289" s="4">
        <v>42.410926818847663</v>
      </c>
      <c r="G289" s="4">
        <v>-11.09428691864014</v>
      </c>
      <c r="H289" s="4">
        <v>42.449031829833977</v>
      </c>
    </row>
    <row r="290" spans="1:8" x14ac:dyDescent="0.25">
      <c r="A290" s="1" t="s">
        <v>21</v>
      </c>
      <c r="B290" s="1" t="s">
        <v>43</v>
      </c>
      <c r="C290" s="1" t="s">
        <v>331</v>
      </c>
      <c r="D290" s="1" t="s">
        <v>616</v>
      </c>
      <c r="E290" s="2">
        <v>40.032844543457031</v>
      </c>
      <c r="F290" s="2">
        <v>-9.5708236694335938</v>
      </c>
      <c r="G290" s="2">
        <v>27.69416427612305</v>
      </c>
      <c r="H290" s="2">
        <v>21.909502029418949</v>
      </c>
    </row>
    <row r="291" spans="1:8" x14ac:dyDescent="0.25">
      <c r="A291" s="3" t="s">
        <v>21</v>
      </c>
      <c r="B291" s="3" t="s">
        <v>43</v>
      </c>
      <c r="C291" s="3" t="s">
        <v>332</v>
      </c>
      <c r="D291" s="3" t="s">
        <v>617</v>
      </c>
      <c r="E291" s="4">
        <v>0</v>
      </c>
      <c r="F291" s="4">
        <v>-77.473701477050781</v>
      </c>
      <c r="G291" s="4">
        <v>-244.47119140625</v>
      </c>
      <c r="H291" s="4">
        <v>14.746206283569339</v>
      </c>
    </row>
    <row r="292" spans="1:8" x14ac:dyDescent="0.25">
      <c r="A292" s="1" t="s">
        <v>21</v>
      </c>
      <c r="B292" s="1" t="s">
        <v>43</v>
      </c>
      <c r="C292" s="1" t="s">
        <v>333</v>
      </c>
      <c r="D292" s="1" t="s">
        <v>618</v>
      </c>
      <c r="E292" s="2">
        <v>0</v>
      </c>
      <c r="F292" s="2">
        <v>-43.171527862548828</v>
      </c>
      <c r="G292" s="2">
        <v>-49.779792785644531</v>
      </c>
      <c r="H292" s="2">
        <v>4.5981059074401864</v>
      </c>
    </row>
    <row r="293" spans="1:8" x14ac:dyDescent="0.25">
      <c r="A293" s="3" t="s">
        <v>21</v>
      </c>
      <c r="B293" s="3" t="s">
        <v>43</v>
      </c>
      <c r="C293" s="3" t="s">
        <v>334</v>
      </c>
      <c r="D293" s="3" t="s">
        <v>619</v>
      </c>
      <c r="E293" s="4">
        <v>7.7329611778259277</v>
      </c>
      <c r="F293" s="4">
        <v>154.28260803222659</v>
      </c>
      <c r="G293" s="4">
        <v>-157.2513427734375</v>
      </c>
      <c r="H293" s="4">
        <v>10.701699256896971</v>
      </c>
    </row>
  </sheetData>
  <sheetProtection sheet="1" formatCells="0" formatColumns="0" formatRows="0" insertColumns="0" insertRows="0" insertHyperlinks="0" deleteColumns="0" deleteRows="0" sort="0" autoFilter="0" pivotTables="0"/>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562D0-D792-4E79-BA66-F46099A26537}">
  <sheetPr codeName="Blad4"/>
  <dimension ref="A31:U37"/>
  <sheetViews>
    <sheetView workbookViewId="0">
      <selection activeCell="B35" sqref="B35:V35"/>
    </sheetView>
  </sheetViews>
  <sheetFormatPr defaultRowHeight="15" x14ac:dyDescent="0.25"/>
  <cols>
    <col min="1" max="1" width="32.5703125" customWidth="1"/>
    <col min="2" max="20" width="7.7109375" customWidth="1"/>
  </cols>
  <sheetData>
    <row r="31" spans="1:21" x14ac:dyDescent="0.25">
      <c r="A31" s="22"/>
      <c r="B31" s="23" t="s">
        <v>669</v>
      </c>
      <c r="C31" s="23" t="s">
        <v>670</v>
      </c>
      <c r="D31" s="23" t="s">
        <v>671</v>
      </c>
      <c r="E31" s="23" t="s">
        <v>672</v>
      </c>
      <c r="F31" s="23" t="s">
        <v>673</v>
      </c>
      <c r="G31" s="23" t="s">
        <v>674</v>
      </c>
      <c r="H31" s="23" t="s">
        <v>675</v>
      </c>
      <c r="I31" s="23" t="s">
        <v>676</v>
      </c>
      <c r="J31" s="23" t="s">
        <v>677</v>
      </c>
      <c r="K31" s="23" t="s">
        <v>678</v>
      </c>
      <c r="L31" s="23" t="s">
        <v>679</v>
      </c>
      <c r="M31" s="23" t="s">
        <v>680</v>
      </c>
      <c r="N31" s="23" t="s">
        <v>681</v>
      </c>
      <c r="O31" s="23" t="s">
        <v>682</v>
      </c>
      <c r="P31" s="23" t="s">
        <v>683</v>
      </c>
      <c r="Q31" s="23" t="s">
        <v>266</v>
      </c>
      <c r="R31" s="23" t="s">
        <v>684</v>
      </c>
      <c r="S31" s="23" t="s">
        <v>267</v>
      </c>
      <c r="T31" s="24" t="s">
        <v>685</v>
      </c>
      <c r="U31" s="24" t="s">
        <v>737</v>
      </c>
    </row>
    <row r="32" spans="1:21" x14ac:dyDescent="0.25">
      <c r="A32" s="25" t="s">
        <v>687</v>
      </c>
      <c r="B32" s="2">
        <f>GETPIVOTDATA("Summa av Förändring i antalet hushåll 2006",Pivot_IB!$A$3)</f>
        <v>157.828125</v>
      </c>
      <c r="C32" s="2">
        <f>GETPIVOTDATA("Summa av Förändring i antalet hushåll 2007",Pivot_IB!$A$3)</f>
        <v>145.6650390625</v>
      </c>
      <c r="D32" s="2">
        <f>GETPIVOTDATA("Summa av Förändring i antalet hushåll 2008",Pivot_IB!$A$3)</f>
        <v>147.58984375</v>
      </c>
      <c r="E32" s="2">
        <f>GETPIVOTDATA("Summa av Förändring i antalet hushåll 2009",Pivot_IB!$A$3)</f>
        <v>74.9228515625</v>
      </c>
      <c r="F32" s="2">
        <f>GETPIVOTDATA("Summa av Förändring i antalet hushåll 2010",Pivot_IB!$A$3)</f>
        <v>70.830078125</v>
      </c>
      <c r="G32" s="2">
        <f>GETPIVOTDATA("Summa av Förändring i antalet hushåll 2011",Pivot_IB!$A$3)</f>
        <v>112.0146484375</v>
      </c>
      <c r="H32" s="2">
        <f>GETPIVOTDATA("Summa av Förändring i antalet hushåll 2012",Pivot_IB!$A$3)</f>
        <v>173.0244140625</v>
      </c>
      <c r="I32" s="2">
        <f>GETPIVOTDATA("Summa av Förändring i antalet hushåll 2013",Pivot_IB!$A$3)</f>
        <v>145.9140625</v>
      </c>
      <c r="J32" s="2">
        <f>GETPIVOTDATA("Summa av Förändring i antalet hushåll 2014",Pivot_IB!$A$3)</f>
        <v>224.0966796875</v>
      </c>
      <c r="K32" s="2">
        <f>GETPIVOTDATA("Summa av Förändring i antalet hushåll 2015",Pivot_IB!$A$3)</f>
        <v>225.3916015625</v>
      </c>
      <c r="L32" s="2">
        <f>GETPIVOTDATA("Summa av Förändring i antalet hushåll 2016",Pivot_IB!$A$3)</f>
        <v>279.8046875</v>
      </c>
      <c r="M32" s="2">
        <f>GETPIVOTDATA("Summa av Förändring i antalet hushåll 2017",Pivot_IB!$A$3)</f>
        <v>245.3212890625</v>
      </c>
      <c r="N32" s="2">
        <f>GETPIVOTDATA("Summa av Förändring i antalet hushåll 2018",Pivot_IB!$A$3)</f>
        <v>303.306640625</v>
      </c>
      <c r="O32" s="2">
        <f>GETPIVOTDATA("Summa av Förändring i antalet hushåll 2019",Pivot_IB!$A$3)</f>
        <v>174.5126953125</v>
      </c>
      <c r="P32" s="2">
        <f>GETPIVOTDATA("Summa av Förändring i antalet hushåll 2020",Pivot_IB!$A$3)</f>
        <v>184.533203125</v>
      </c>
      <c r="Q32" s="2">
        <f>GETPIVOTDATA("Summa av Förändring i antalet hushåll 2021",Pivot_IB!$A$3)</f>
        <v>94.146484375</v>
      </c>
      <c r="R32" s="2">
        <f>GETPIVOTDATA("Summa av Förändring i antalet hushåll 2022",Pivot_IB!$A$3)</f>
        <v>136.501953125</v>
      </c>
      <c r="S32" s="2">
        <f>GETPIVOTDATA("Summa av Förändring i antalet hushåll 2023",Pivot_IB!$A$3)</f>
        <v>90.19921875</v>
      </c>
      <c r="T32" s="26">
        <f>GETPIVOTDATA("Summa av Förändring i antalet hushåll 2024",Pivot_IB!$A$3)</f>
        <v>111.2578125</v>
      </c>
      <c r="U32" s="26">
        <f>GETPIVOTDATA("Summa av Förändring i antalet hushåll 2025",Pivot_IB!$A$3)</f>
        <v>59.3603515625</v>
      </c>
    </row>
    <row r="33" spans="1:21" x14ac:dyDescent="0.25">
      <c r="A33" s="27" t="s">
        <v>726</v>
      </c>
      <c r="B33" s="4">
        <f>GETPIVOTDATA("Summa av Tillkommande lägenheter 2006",Pivot_IB!$A$10)</f>
        <v>147.68614551635525</v>
      </c>
      <c r="C33" s="4">
        <f>GETPIVOTDATA("Summa av Tillkommande lägenheter 2007",Pivot_IB!$A$10)</f>
        <v>116.74121364327658</v>
      </c>
      <c r="D33" s="4">
        <f>GETPIVOTDATA("Summa av Tillkommande lägenheter 2008",Pivot_IB!$A$10)</f>
        <v>119.69084548951679</v>
      </c>
      <c r="E33" s="4">
        <f>GETPIVOTDATA("Summa av Tillkommande lägenheter 2009",Pivot_IB!$A$10)</f>
        <v>16.451981832820984</v>
      </c>
      <c r="F33" s="4">
        <f>GETPIVOTDATA("Summa av Tillkommande lägenheter 2010",Pivot_IB!$A$10)</f>
        <v>44.908663638803496</v>
      </c>
      <c r="G33" s="4">
        <f>GETPIVOTDATA("Summa av Tillkommande lägenheter 2011",Pivot_IB!$A$10)</f>
        <v>18.908663638803496</v>
      </c>
      <c r="H33" s="4">
        <f>GETPIVOTDATA("Summa av Tillkommande lägenheter 2012",Pivot_IB!$A$10)</f>
        <v>157</v>
      </c>
      <c r="I33" s="4">
        <f>GETPIVOTDATA("Summa av Tillkommande lägenheter 2013",Pivot_IB!$A$10)</f>
        <v>83</v>
      </c>
      <c r="J33" s="4">
        <f>GETPIVOTDATA("Summa av Tillkommande lägenheter 2014",Pivot_IB!$A$10)</f>
        <v>126</v>
      </c>
      <c r="K33" s="4">
        <f>GETPIVOTDATA("Summa av Tillkommande lägenheter 2015",Pivot_IB!$A$10)</f>
        <v>278</v>
      </c>
      <c r="L33" s="4">
        <f>GETPIVOTDATA("Summa av Tillkommande lägenheter 2016",Pivot_IB!$A$10)</f>
        <v>220</v>
      </c>
      <c r="M33" s="4">
        <f>GETPIVOTDATA("Summa av Tillkommande lägenheter 2017",Pivot_IB!$A$10)</f>
        <v>354</v>
      </c>
      <c r="N33" s="4">
        <f>GETPIVOTDATA("Summa av Tillkommande lägenheter 2018",Pivot_IB!$A$10)</f>
        <v>173</v>
      </c>
      <c r="O33" s="4">
        <f>GETPIVOTDATA("Summa av Tillkommande lägenheter 2019",Pivot_IB!$A$10)</f>
        <v>196</v>
      </c>
      <c r="P33" s="4">
        <f>GETPIVOTDATA("Summa av Tillkommande lägenheter 2020",Pivot_IB!$A$10)</f>
        <v>99</v>
      </c>
      <c r="Q33" s="4">
        <f>GETPIVOTDATA("Summa av Tillkommande lägenheter 2021",Pivot_IB!$A$10)</f>
        <v>125</v>
      </c>
      <c r="R33" s="4">
        <f>GETPIVOTDATA("Summa av Tillkommande lägenheter 2022",Pivot_IB!$A$10)</f>
        <v>211</v>
      </c>
      <c r="S33" s="4">
        <f>GETPIVOTDATA("Summa av Tillkommande lägenheter 2023",Pivot_IB!$A$10)</f>
        <v>48</v>
      </c>
      <c r="T33" s="28">
        <f>GETPIVOTDATA("Summa av Tillkommande lägenheter 2024",Pivot_IB!$A$10)</f>
        <v>61</v>
      </c>
      <c r="U33" s="28">
        <f>GETPIVOTDATA("Summa av Tillkommande lägenheter 2025",Pivot_IB!$A$10)</f>
        <v>118</v>
      </c>
    </row>
    <row r="34" spans="1:21" x14ac:dyDescent="0.25">
      <c r="A34" s="25" t="s">
        <v>727</v>
      </c>
      <c r="B34" s="2">
        <f>B32-B33</f>
        <v>10.141979483644747</v>
      </c>
      <c r="C34" s="2">
        <f t="shared" ref="C34:U34" si="0">C32-C33+B34</f>
        <v>39.065804902868166</v>
      </c>
      <c r="D34" s="2">
        <f t="shared" si="0"/>
        <v>66.964803163351377</v>
      </c>
      <c r="E34" s="2">
        <f t="shared" si="0"/>
        <v>125.43567289303039</v>
      </c>
      <c r="F34" s="2">
        <f t="shared" si="0"/>
        <v>151.3570873792269</v>
      </c>
      <c r="G34" s="2">
        <f t="shared" si="0"/>
        <v>244.46307217792341</v>
      </c>
      <c r="H34" s="2">
        <f t="shared" si="0"/>
        <v>260.48748624042344</v>
      </c>
      <c r="I34" s="2">
        <f t="shared" si="0"/>
        <v>323.40154874042344</v>
      </c>
      <c r="J34" s="2">
        <f t="shared" si="0"/>
        <v>421.49822842792344</v>
      </c>
      <c r="K34" s="2">
        <f t="shared" si="0"/>
        <v>368.88982999042344</v>
      </c>
      <c r="L34" s="2">
        <f t="shared" si="0"/>
        <v>428.69451749042344</v>
      </c>
      <c r="M34" s="2">
        <f t="shared" si="0"/>
        <v>320.01580655292344</v>
      </c>
      <c r="N34" s="2">
        <f t="shared" si="0"/>
        <v>450.32244717792344</v>
      </c>
      <c r="O34" s="2">
        <f t="shared" si="0"/>
        <v>428.83514249042344</v>
      </c>
      <c r="P34" s="2">
        <f t="shared" si="0"/>
        <v>514.36834561542344</v>
      </c>
      <c r="Q34" s="2">
        <f t="shared" si="0"/>
        <v>483.51482999042344</v>
      </c>
      <c r="R34" s="2">
        <f t="shared" si="0"/>
        <v>409.01678311542344</v>
      </c>
      <c r="S34" s="2">
        <f t="shared" si="0"/>
        <v>451.21600186542344</v>
      </c>
      <c r="T34" s="26">
        <f t="shared" si="0"/>
        <v>501.47381436542344</v>
      </c>
      <c r="U34" s="26">
        <f t="shared" si="0"/>
        <v>442.83416592792344</v>
      </c>
    </row>
    <row r="35" spans="1:21" x14ac:dyDescent="0.25">
      <c r="A35" s="29"/>
      <c r="B35" s="29"/>
      <c r="C35" s="29"/>
      <c r="D35" s="29"/>
      <c r="E35" s="29"/>
      <c r="F35" s="29"/>
      <c r="G35" s="29"/>
      <c r="H35" s="29"/>
      <c r="I35" s="29"/>
      <c r="J35" s="29"/>
      <c r="K35" s="29"/>
      <c r="L35" s="29"/>
      <c r="M35" s="29"/>
      <c r="N35" s="29"/>
      <c r="O35" s="29"/>
      <c r="P35" s="29"/>
      <c r="Q35" s="29"/>
      <c r="R35" s="29"/>
      <c r="S35" s="29"/>
      <c r="T35" s="29"/>
    </row>
    <row r="36" spans="1:21" x14ac:dyDescent="0.25">
      <c r="A36" s="30"/>
      <c r="B36" s="30"/>
      <c r="C36" s="30"/>
      <c r="D36" s="30"/>
      <c r="E36" s="30"/>
      <c r="F36" s="30"/>
      <c r="G36" s="30"/>
      <c r="H36" s="30"/>
      <c r="I36" s="30"/>
      <c r="J36" s="30"/>
      <c r="K36" s="30"/>
      <c r="L36" s="30"/>
      <c r="M36" s="30"/>
      <c r="N36" s="30"/>
      <c r="O36" s="30"/>
      <c r="P36" s="30"/>
      <c r="Q36" s="30"/>
      <c r="R36" s="30"/>
      <c r="S36" s="30"/>
      <c r="T36" s="30"/>
    </row>
    <row r="37" spans="1:21" x14ac:dyDescent="0.25">
      <c r="A37" s="31" t="str">
        <f>Pivot_IB!B2</f>
        <v>Ale</v>
      </c>
    </row>
  </sheetData>
  <sheetProtection sheet="1" formatCells="0" formatColumns="0" formatRows="0" insertColumns="0" insertRows="0" insertHyperlinks="0" deleteColumns="0" deleteRows="0" sort="0" autoFilter="0" pivotTables="0"/>
  <phoneticPr fontId="12" type="noConversion"/>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1AA5F-2CD5-4B66-96B9-0F18E3946BAD}">
  <sheetPr codeName="Blad3"/>
  <dimension ref="A1:F28"/>
  <sheetViews>
    <sheetView showGridLines="0" showRowColHeaders="0" workbookViewId="0">
      <selection activeCell="A4" sqref="A4"/>
    </sheetView>
  </sheetViews>
  <sheetFormatPr defaultRowHeight="15" x14ac:dyDescent="0.25"/>
  <cols>
    <col min="1" max="1" width="10.140625" bestFit="1" customWidth="1"/>
    <col min="2" max="2" width="14.5703125" bestFit="1" customWidth="1"/>
    <col min="3" max="3" width="18" bestFit="1" customWidth="1"/>
    <col min="4" max="4" width="29.28515625" bestFit="1" customWidth="1"/>
    <col min="5" max="5" width="26.140625" bestFit="1" customWidth="1"/>
    <col min="6" max="6" width="23.85546875" bestFit="1" customWidth="1"/>
  </cols>
  <sheetData>
    <row r="1" spans="1:6" x14ac:dyDescent="0.25">
      <c r="A1" s="7" t="s">
        <v>738</v>
      </c>
    </row>
    <row r="2" spans="1:6" x14ac:dyDescent="0.25">
      <c r="A2" s="6"/>
    </row>
    <row r="3" spans="1:6" x14ac:dyDescent="0.25">
      <c r="A3" s="5" t="s">
        <v>0</v>
      </c>
      <c r="B3" s="5" t="s">
        <v>22</v>
      </c>
      <c r="C3" s="5" t="s">
        <v>620</v>
      </c>
      <c r="D3" s="5" t="s">
        <v>621</v>
      </c>
      <c r="E3" s="5" t="s">
        <v>622</v>
      </c>
      <c r="F3" s="5" t="s">
        <v>623</v>
      </c>
    </row>
    <row r="4" spans="1:6" x14ac:dyDescent="0.25">
      <c r="A4" s="1" t="s">
        <v>624</v>
      </c>
      <c r="B4" s="1" t="s">
        <v>625</v>
      </c>
      <c r="C4" s="2">
        <v>50586.078125</v>
      </c>
      <c r="D4" s="2">
        <v>30370.744140625</v>
      </c>
      <c r="E4" s="2">
        <v>15220.8984375</v>
      </c>
      <c r="F4" s="2">
        <v>4994.435546875</v>
      </c>
    </row>
    <row r="5" spans="1:6" x14ac:dyDescent="0.25">
      <c r="A5" s="3" t="s">
        <v>1</v>
      </c>
      <c r="B5" s="3" t="s">
        <v>23</v>
      </c>
      <c r="C5" s="4">
        <v>19094.25390625</v>
      </c>
      <c r="D5" s="4">
        <v>9785.345703125</v>
      </c>
      <c r="E5" s="4">
        <v>7972.22021484375</v>
      </c>
      <c r="F5" s="4">
        <v>1336.687255859375</v>
      </c>
    </row>
    <row r="6" spans="1:6" x14ac:dyDescent="0.25">
      <c r="A6" s="1" t="s">
        <v>2</v>
      </c>
      <c r="B6" s="1" t="s">
        <v>24</v>
      </c>
      <c r="C6" s="2">
        <v>2905.328125</v>
      </c>
      <c r="D6" s="2">
        <v>2254.02587890625</v>
      </c>
      <c r="E6" s="2">
        <v>426.25421142578131</v>
      </c>
      <c r="F6" s="2">
        <v>225.048095703125</v>
      </c>
    </row>
    <row r="7" spans="1:6" x14ac:dyDescent="0.25">
      <c r="A7" s="3" t="s">
        <v>3</v>
      </c>
      <c r="B7" s="3" t="s">
        <v>25</v>
      </c>
      <c r="C7" s="4">
        <v>1038.845703125</v>
      </c>
      <c r="D7" s="4">
        <v>831.1827392578125</v>
      </c>
      <c r="E7" s="4">
        <v>65.961463928222656</v>
      </c>
      <c r="F7" s="4">
        <v>141.70158386230469</v>
      </c>
    </row>
    <row r="8" spans="1:6" x14ac:dyDescent="0.25">
      <c r="A8" s="1" t="s">
        <v>4</v>
      </c>
      <c r="B8" s="1" t="s">
        <v>26</v>
      </c>
      <c r="C8" s="2">
        <v>1739.2880859375</v>
      </c>
      <c r="D8" s="2">
        <v>1158.557861328125</v>
      </c>
      <c r="E8" s="2">
        <v>341.65191650390631</v>
      </c>
      <c r="F8" s="2">
        <v>239.0784606933594</v>
      </c>
    </row>
    <row r="9" spans="1:6" x14ac:dyDescent="0.25">
      <c r="A9" s="3" t="s">
        <v>5</v>
      </c>
      <c r="B9" s="3" t="s">
        <v>27</v>
      </c>
      <c r="C9" s="4">
        <v>1432.3212890625</v>
      </c>
      <c r="D9" s="4">
        <v>757.5167236328125</v>
      </c>
      <c r="E9" s="4">
        <v>505.84515380859381</v>
      </c>
      <c r="F9" s="4">
        <v>168.95945739746091</v>
      </c>
    </row>
    <row r="10" spans="1:6" x14ac:dyDescent="0.25">
      <c r="A10" s="1" t="s">
        <v>6</v>
      </c>
      <c r="B10" s="1" t="s">
        <v>28</v>
      </c>
      <c r="C10" s="2">
        <v>245.2807312011719</v>
      </c>
      <c r="D10" s="2">
        <v>263.76824951171881</v>
      </c>
      <c r="E10" s="2">
        <v>-98.582572937011719</v>
      </c>
      <c r="F10" s="2">
        <v>80.095046997070313</v>
      </c>
    </row>
    <row r="11" spans="1:6" x14ac:dyDescent="0.25">
      <c r="A11" s="3" t="s">
        <v>7</v>
      </c>
      <c r="B11" s="3" t="s">
        <v>29</v>
      </c>
      <c r="C11" s="4">
        <v>419.10708618164063</v>
      </c>
      <c r="D11" s="4">
        <v>377.53616333007813</v>
      </c>
      <c r="E11" s="4">
        <v>-14.311532974243161</v>
      </c>
      <c r="F11" s="4">
        <v>55.882457733154297</v>
      </c>
    </row>
    <row r="12" spans="1:6" x14ac:dyDescent="0.25">
      <c r="A12" s="1" t="s">
        <v>8</v>
      </c>
      <c r="B12" s="1" t="s">
        <v>30</v>
      </c>
      <c r="C12" s="2">
        <v>250.07035827636719</v>
      </c>
      <c r="D12" s="2">
        <v>180.44950866699219</v>
      </c>
      <c r="E12" s="2">
        <v>36.790428161621087</v>
      </c>
      <c r="F12" s="2">
        <v>32.830410003662109</v>
      </c>
    </row>
    <row r="13" spans="1:6" x14ac:dyDescent="0.25">
      <c r="A13" s="3" t="s">
        <v>9</v>
      </c>
      <c r="B13" s="3" t="s">
        <v>31</v>
      </c>
      <c r="C13" s="4">
        <v>110.0416259765625</v>
      </c>
      <c r="D13" s="4">
        <v>40.830589294433587</v>
      </c>
      <c r="E13" s="4">
        <v>8.8219089508056641</v>
      </c>
      <c r="F13" s="4">
        <v>60.389137268066413</v>
      </c>
    </row>
    <row r="14" spans="1:6" x14ac:dyDescent="0.25">
      <c r="A14" s="1" t="s">
        <v>10</v>
      </c>
      <c r="B14" s="1" t="s">
        <v>32</v>
      </c>
      <c r="C14" s="2">
        <v>8202.662109375</v>
      </c>
      <c r="D14" s="2">
        <v>4869.69677734375</v>
      </c>
      <c r="E14" s="2">
        <v>2592.37060546875</v>
      </c>
      <c r="F14" s="2">
        <v>740.59405517578125</v>
      </c>
    </row>
    <row r="15" spans="1:6" x14ac:dyDescent="0.25">
      <c r="A15" s="3" t="s">
        <v>11</v>
      </c>
      <c r="B15" s="3" t="s">
        <v>33</v>
      </c>
      <c r="C15" s="4">
        <v>2253.712890625</v>
      </c>
      <c r="D15" s="4">
        <v>1437.748291015625</v>
      </c>
      <c r="E15" s="4">
        <v>642.0059814453125</v>
      </c>
      <c r="F15" s="4">
        <v>173.9586486816406</v>
      </c>
    </row>
    <row r="16" spans="1:6" x14ac:dyDescent="0.25">
      <c r="A16" s="1" t="s">
        <v>12</v>
      </c>
      <c r="B16" s="1" t="s">
        <v>34</v>
      </c>
      <c r="C16" s="2">
        <v>8382.3623046875</v>
      </c>
      <c r="D16" s="2">
        <v>5233.9462890625</v>
      </c>
      <c r="E16" s="2">
        <v>2268.482421875</v>
      </c>
      <c r="F16" s="2">
        <v>879.93328857421875</v>
      </c>
    </row>
    <row r="17" spans="1:6" x14ac:dyDescent="0.25">
      <c r="A17" s="3" t="s">
        <v>13</v>
      </c>
      <c r="B17" s="3" t="s">
        <v>35</v>
      </c>
      <c r="C17" s="4">
        <v>472.47357177734381</v>
      </c>
      <c r="D17" s="4">
        <v>391.5496826171875</v>
      </c>
      <c r="E17" s="4">
        <v>-6.529541015625</v>
      </c>
      <c r="F17" s="4">
        <v>87.453445434570313</v>
      </c>
    </row>
    <row r="18" spans="1:6" x14ac:dyDescent="0.25">
      <c r="A18" s="1" t="s">
        <v>14</v>
      </c>
      <c r="B18" s="1" t="s">
        <v>36</v>
      </c>
      <c r="C18" s="2">
        <v>825.39227294921875</v>
      </c>
      <c r="D18" s="2">
        <v>762.3245849609375</v>
      </c>
      <c r="E18" s="2">
        <v>-72.863876342773438</v>
      </c>
      <c r="F18" s="2">
        <v>135.9315490722656</v>
      </c>
    </row>
    <row r="19" spans="1:6" x14ac:dyDescent="0.25">
      <c r="A19" s="3" t="s">
        <v>15</v>
      </c>
      <c r="B19" s="3" t="s">
        <v>37</v>
      </c>
      <c r="C19" s="4">
        <v>1088.6796875</v>
      </c>
      <c r="D19" s="4">
        <v>644.68829345703125</v>
      </c>
      <c r="E19" s="4">
        <v>305.15631103515631</v>
      </c>
      <c r="F19" s="4">
        <v>138.83500671386719</v>
      </c>
    </row>
    <row r="20" spans="1:6" x14ac:dyDescent="0.25">
      <c r="A20" s="1" t="s">
        <v>16</v>
      </c>
      <c r="B20" s="1" t="s">
        <v>38</v>
      </c>
      <c r="C20" s="2">
        <v>493.30322265625</v>
      </c>
      <c r="D20" s="2">
        <v>110.07102966308589</v>
      </c>
      <c r="E20" s="2">
        <v>259.64031982421881</v>
      </c>
      <c r="F20" s="2">
        <v>123.5918807983398</v>
      </c>
    </row>
    <row r="21" spans="1:6" x14ac:dyDescent="0.25">
      <c r="A21" s="3" t="s">
        <v>17</v>
      </c>
      <c r="B21" s="3" t="s">
        <v>39</v>
      </c>
      <c r="C21" s="4">
        <v>397.19622802734381</v>
      </c>
      <c r="D21" s="4">
        <v>121.65749359130859</v>
      </c>
      <c r="E21" s="4">
        <v>200.0415344238281</v>
      </c>
      <c r="F21" s="4">
        <v>75.497238159179688</v>
      </c>
    </row>
    <row r="22" spans="1:6" x14ac:dyDescent="0.25">
      <c r="A22" s="1" t="s">
        <v>18</v>
      </c>
      <c r="B22" s="1" t="s">
        <v>40</v>
      </c>
      <c r="C22" s="2">
        <v>64.224113464355469</v>
      </c>
      <c r="D22" s="2">
        <v>-33.4283447265625</v>
      </c>
      <c r="E22" s="2">
        <v>47.692970275878913</v>
      </c>
      <c r="F22" s="2">
        <v>49.959491729736328</v>
      </c>
    </row>
    <row r="23" spans="1:6" x14ac:dyDescent="0.25">
      <c r="A23" s="3" t="s">
        <v>19</v>
      </c>
      <c r="B23" s="3" t="s">
        <v>41</v>
      </c>
      <c r="C23" s="4">
        <v>311.04122924804688</v>
      </c>
      <c r="D23" s="4">
        <v>246.84675598144531</v>
      </c>
      <c r="E23" s="4">
        <v>12.6998233795166</v>
      </c>
      <c r="F23" s="4">
        <v>51.494670867919922</v>
      </c>
    </row>
    <row r="24" spans="1:6" x14ac:dyDescent="0.25">
      <c r="A24" s="1" t="s">
        <v>20</v>
      </c>
      <c r="B24" s="1" t="s">
        <v>42</v>
      </c>
      <c r="C24" s="2">
        <v>738.963623046875</v>
      </c>
      <c r="D24" s="2">
        <v>749.306884765625</v>
      </c>
      <c r="E24" s="2">
        <v>-131.7975158691406</v>
      </c>
      <c r="F24" s="2">
        <v>121.4542617797852</v>
      </c>
    </row>
    <row r="25" spans="1:6" x14ac:dyDescent="0.25">
      <c r="A25" s="3" t="s">
        <v>21</v>
      </c>
      <c r="B25" s="3" t="s">
        <v>43</v>
      </c>
      <c r="C25" s="4">
        <v>121.53147888183589</v>
      </c>
      <c r="D25" s="4">
        <v>187.1227111816406</v>
      </c>
      <c r="E25" s="4">
        <v>-140.6514587402344</v>
      </c>
      <c r="F25" s="4">
        <v>75.060234069824219</v>
      </c>
    </row>
    <row r="27" spans="1:6" x14ac:dyDescent="0.25">
      <c r="A27" s="8" t="s">
        <v>728</v>
      </c>
    </row>
    <row r="28" spans="1:6" x14ac:dyDescent="0.25">
      <c r="A28" s="8"/>
    </row>
  </sheetData>
  <sheetProtection sheet="1" formatCells="0" formatColumns="0" formatRows="0" insertColumns="0" insertRows="0" insertHyperlinks="0" deleteColumns="0" deleteRows="0" sort="0" autoFilter="0" pivotTables="0"/>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68678-B4E1-4BAE-BC95-07C7F80EC658}">
  <sheetPr codeName="Blad5"/>
  <dimension ref="A1:AQ291"/>
  <sheetViews>
    <sheetView topLeftCell="V1" workbookViewId="0">
      <selection activeCell="AR9" sqref="AR9"/>
    </sheetView>
  </sheetViews>
  <sheetFormatPr defaultRowHeight="15" x14ac:dyDescent="0.25"/>
  <cols>
    <col min="1" max="1" width="14.42578125" customWidth="1"/>
    <col min="2" max="2" width="11.140625" customWidth="1"/>
    <col min="3" max="3" width="14.85546875" customWidth="1"/>
    <col min="4" max="23" width="31.7109375" customWidth="1"/>
  </cols>
  <sheetData>
    <row r="1" spans="1:43" x14ac:dyDescent="0.25">
      <c r="A1" t="s">
        <v>44</v>
      </c>
      <c r="B1" t="s">
        <v>335</v>
      </c>
      <c r="C1" t="s">
        <v>630</v>
      </c>
      <c r="D1" t="s">
        <v>631</v>
      </c>
      <c r="E1" t="s">
        <v>632</v>
      </c>
      <c r="F1" t="s">
        <v>633</v>
      </c>
      <c r="G1" t="s">
        <v>634</v>
      </c>
      <c r="H1" t="s">
        <v>635</v>
      </c>
      <c r="I1" t="s">
        <v>636</v>
      </c>
      <c r="J1" t="s">
        <v>637</v>
      </c>
      <c r="K1" t="s">
        <v>638</v>
      </c>
      <c r="L1" t="s">
        <v>639</v>
      </c>
      <c r="M1" t="s">
        <v>640</v>
      </c>
      <c r="N1" t="s">
        <v>641</v>
      </c>
      <c r="O1" t="s">
        <v>642</v>
      </c>
      <c r="P1" t="s">
        <v>643</v>
      </c>
      <c r="Q1" t="s">
        <v>644</v>
      </c>
      <c r="R1" t="s">
        <v>645</v>
      </c>
      <c r="S1" t="s">
        <v>646</v>
      </c>
      <c r="T1" t="s">
        <v>647</v>
      </c>
      <c r="U1" t="s">
        <v>648</v>
      </c>
      <c r="V1" t="s">
        <v>649</v>
      </c>
      <c r="W1" t="s">
        <v>733</v>
      </c>
      <c r="X1" s="12" t="s">
        <v>650</v>
      </c>
      <c r="Y1" s="12" t="s">
        <v>651</v>
      </c>
      <c r="Z1" s="12" t="s">
        <v>652</v>
      </c>
      <c r="AA1" s="12" t="s">
        <v>653</v>
      </c>
      <c r="AB1" s="12" t="s">
        <v>654</v>
      </c>
      <c r="AC1" s="12" t="s">
        <v>655</v>
      </c>
      <c r="AD1" s="12" t="s">
        <v>656</v>
      </c>
      <c r="AE1" s="12" t="s">
        <v>657</v>
      </c>
      <c r="AF1" s="12" t="s">
        <v>658</v>
      </c>
      <c r="AG1" s="12" t="s">
        <v>659</v>
      </c>
      <c r="AH1" s="12" t="s">
        <v>660</v>
      </c>
      <c r="AI1" s="12" t="s">
        <v>661</v>
      </c>
      <c r="AJ1" s="12" t="s">
        <v>662</v>
      </c>
      <c r="AK1" s="12" t="s">
        <v>663</v>
      </c>
      <c r="AL1" s="12" t="s">
        <v>664</v>
      </c>
      <c r="AM1" s="12" t="s">
        <v>665</v>
      </c>
      <c r="AN1" s="12" t="s">
        <v>666</v>
      </c>
      <c r="AO1" s="12" t="s">
        <v>667</v>
      </c>
      <c r="AP1" s="13" t="s">
        <v>668</v>
      </c>
      <c r="AQ1" t="s">
        <v>734</v>
      </c>
    </row>
    <row r="2" spans="1:43" x14ac:dyDescent="0.25">
      <c r="A2">
        <v>114</v>
      </c>
      <c r="B2" t="s">
        <v>336</v>
      </c>
      <c r="C2">
        <v>0</v>
      </c>
      <c r="D2" s="15">
        <v>150.779296875</v>
      </c>
      <c r="E2" s="15">
        <v>124.80859375</v>
      </c>
      <c r="F2" s="15">
        <v>133.365234375</v>
      </c>
      <c r="G2" s="15">
        <v>227.857421875</v>
      </c>
      <c r="H2" s="15">
        <v>347.041015625</v>
      </c>
      <c r="I2" s="15">
        <v>511.9375</v>
      </c>
      <c r="J2" s="15">
        <v>322.5703125</v>
      </c>
      <c r="K2" s="15">
        <v>367.369140625</v>
      </c>
      <c r="L2" s="15">
        <v>244.232421875</v>
      </c>
      <c r="M2" s="15">
        <v>393.212890625</v>
      </c>
      <c r="N2" s="15">
        <v>655.69921875</v>
      </c>
      <c r="O2" s="15">
        <v>316.646484375</v>
      </c>
      <c r="P2" s="15">
        <v>409.576171875</v>
      </c>
      <c r="Q2" s="15">
        <v>583.009765625</v>
      </c>
      <c r="R2" s="15">
        <v>200.779296875</v>
      </c>
      <c r="S2" s="15">
        <v>292.095703125</v>
      </c>
      <c r="T2" s="15">
        <v>707.52734375</v>
      </c>
      <c r="U2" s="15">
        <v>489.126953125</v>
      </c>
      <c r="V2" s="15">
        <v>155.28515625</v>
      </c>
      <c r="W2" s="36">
        <v>160.763671875</v>
      </c>
      <c r="X2" s="16">
        <v>164.77162816446315</v>
      </c>
      <c r="Y2" s="16">
        <v>65</v>
      </c>
      <c r="Z2" s="16">
        <v>181.62000821853673</v>
      </c>
      <c r="AA2" s="16">
        <v>10</v>
      </c>
      <c r="AB2" s="16">
        <v>52.891430919581921</v>
      </c>
      <c r="AC2" s="16">
        <v>235.03244513523913</v>
      </c>
      <c r="AD2" s="16">
        <v>82</v>
      </c>
      <c r="AE2" s="16">
        <v>349</v>
      </c>
      <c r="AF2" s="16">
        <v>112</v>
      </c>
      <c r="AG2" s="16">
        <v>388</v>
      </c>
      <c r="AH2" s="16">
        <v>402</v>
      </c>
      <c r="AI2" s="16">
        <v>421</v>
      </c>
      <c r="AJ2" s="16">
        <v>359</v>
      </c>
      <c r="AK2" s="16">
        <v>457</v>
      </c>
      <c r="AL2" s="16">
        <v>319</v>
      </c>
      <c r="AM2" s="16">
        <v>613</v>
      </c>
      <c r="AN2" s="16">
        <v>263</v>
      </c>
      <c r="AO2" s="16">
        <v>221</v>
      </c>
      <c r="AP2" s="17">
        <v>266</v>
      </c>
      <c r="AQ2" s="37">
        <v>71</v>
      </c>
    </row>
    <row r="3" spans="1:43" x14ac:dyDescent="0.25">
      <c r="A3">
        <v>115</v>
      </c>
      <c r="B3" t="s">
        <v>337</v>
      </c>
      <c r="C3">
        <v>0</v>
      </c>
      <c r="D3" s="15">
        <v>196.8837890625</v>
      </c>
      <c r="E3" s="15">
        <v>249.7451171875</v>
      </c>
      <c r="F3" s="15">
        <v>214.443359375</v>
      </c>
      <c r="G3" s="15">
        <v>195.1650390625</v>
      </c>
      <c r="H3" s="15">
        <v>320.9794921875</v>
      </c>
      <c r="I3" s="15">
        <v>293.080078125</v>
      </c>
      <c r="J3" s="15">
        <v>291.3271484375</v>
      </c>
      <c r="K3" s="15">
        <v>213.49609375</v>
      </c>
      <c r="L3" s="15">
        <v>219.2529296875</v>
      </c>
      <c r="M3" s="15">
        <v>268.970703125</v>
      </c>
      <c r="N3" s="15">
        <v>246.4208984375</v>
      </c>
      <c r="O3" s="15">
        <v>195.6064453125</v>
      </c>
      <c r="P3" s="15">
        <v>158.38671875</v>
      </c>
      <c r="Q3" s="15">
        <v>336.015625</v>
      </c>
      <c r="R3" s="15">
        <v>85.4541015625</v>
      </c>
      <c r="S3" s="15">
        <v>171.76953125</v>
      </c>
      <c r="T3" s="15">
        <v>333.306640625</v>
      </c>
      <c r="U3" s="15">
        <v>256.4921875</v>
      </c>
      <c r="V3" s="15">
        <v>94.8203125</v>
      </c>
      <c r="W3" s="36">
        <v>239.634765625</v>
      </c>
      <c r="X3" s="18">
        <v>189.71896824208716</v>
      </c>
      <c r="Y3" s="18">
        <v>209</v>
      </c>
      <c r="Z3" s="18">
        <v>239.74136928055654</v>
      </c>
      <c r="AA3" s="18">
        <v>142</v>
      </c>
      <c r="AB3" s="18">
        <v>180.92610550873044</v>
      </c>
      <c r="AC3" s="18">
        <v>82.980217238631951</v>
      </c>
      <c r="AD3" s="18">
        <v>97</v>
      </c>
      <c r="AE3" s="18">
        <v>101</v>
      </c>
      <c r="AF3" s="18">
        <v>99</v>
      </c>
      <c r="AG3" s="18">
        <v>172</v>
      </c>
      <c r="AH3" s="18">
        <v>100</v>
      </c>
      <c r="AI3" s="18">
        <v>100</v>
      </c>
      <c r="AJ3" s="18">
        <v>270</v>
      </c>
      <c r="AK3" s="18">
        <v>211</v>
      </c>
      <c r="AL3" s="18">
        <v>107</v>
      </c>
      <c r="AM3" s="18">
        <v>166</v>
      </c>
      <c r="AN3" s="18">
        <v>173</v>
      </c>
      <c r="AO3" s="18">
        <v>204</v>
      </c>
      <c r="AP3" s="19">
        <v>165</v>
      </c>
      <c r="AQ3" s="37">
        <v>274</v>
      </c>
    </row>
    <row r="4" spans="1:43" x14ac:dyDescent="0.25">
      <c r="A4">
        <v>117</v>
      </c>
      <c r="B4" t="s">
        <v>338</v>
      </c>
      <c r="C4">
        <v>0</v>
      </c>
      <c r="D4" s="15">
        <v>235.5625</v>
      </c>
      <c r="E4" s="15">
        <v>202.92578125</v>
      </c>
      <c r="F4" s="15">
        <v>258.61328125</v>
      </c>
      <c r="G4" s="15">
        <v>272.5283203125</v>
      </c>
      <c r="H4" s="15">
        <v>246.7060546875</v>
      </c>
      <c r="I4" s="15">
        <v>223.294921875</v>
      </c>
      <c r="J4" s="15">
        <v>278.53125</v>
      </c>
      <c r="K4" s="15">
        <v>249.775390625</v>
      </c>
      <c r="L4" s="15">
        <v>402.69140625</v>
      </c>
      <c r="M4" s="15">
        <v>467.625</v>
      </c>
      <c r="N4" s="15">
        <v>590.728515625</v>
      </c>
      <c r="O4" s="15">
        <v>426.013671875</v>
      </c>
      <c r="P4" s="15">
        <v>343.978515625</v>
      </c>
      <c r="Q4" s="15">
        <v>466.361328125</v>
      </c>
      <c r="R4" s="15">
        <v>463.744140625</v>
      </c>
      <c r="S4" s="15">
        <v>674.509765625</v>
      </c>
      <c r="T4" s="15">
        <v>462.888671875</v>
      </c>
      <c r="U4" s="15">
        <v>228.302734375</v>
      </c>
      <c r="V4" s="15">
        <v>325.876953125</v>
      </c>
      <c r="W4" s="36">
        <v>241.572265625</v>
      </c>
      <c r="X4" s="16">
        <v>362.55611663088223</v>
      </c>
      <c r="Y4" s="16">
        <v>164</v>
      </c>
      <c r="Z4" s="16">
        <v>265.65231068480102</v>
      </c>
      <c r="AA4" s="16">
        <v>119</v>
      </c>
      <c r="AB4" s="16">
        <v>104.90066019565744</v>
      </c>
      <c r="AC4" s="16">
        <v>72.284712014636625</v>
      </c>
      <c r="AD4" s="16">
        <v>183</v>
      </c>
      <c r="AE4" s="16">
        <v>64</v>
      </c>
      <c r="AF4" s="16">
        <v>276</v>
      </c>
      <c r="AG4" s="16">
        <v>421</v>
      </c>
      <c r="AH4" s="16">
        <v>270</v>
      </c>
      <c r="AI4" s="16">
        <v>474</v>
      </c>
      <c r="AJ4" s="16">
        <v>231</v>
      </c>
      <c r="AK4" s="16">
        <v>526</v>
      </c>
      <c r="AL4" s="16">
        <v>316</v>
      </c>
      <c r="AM4" s="16">
        <v>414</v>
      </c>
      <c r="AN4" s="16">
        <v>353</v>
      </c>
      <c r="AO4" s="16">
        <v>296</v>
      </c>
      <c r="AP4" s="17">
        <v>157</v>
      </c>
      <c r="AQ4" s="37">
        <v>196</v>
      </c>
    </row>
    <row r="5" spans="1:43" x14ac:dyDescent="0.25">
      <c r="A5">
        <v>120</v>
      </c>
      <c r="B5" t="s">
        <v>339</v>
      </c>
      <c r="C5">
        <v>0</v>
      </c>
      <c r="D5" s="15">
        <v>362.9873046875</v>
      </c>
      <c r="E5" s="15">
        <v>410.0498046875</v>
      </c>
      <c r="F5" s="15">
        <v>257.0009765625</v>
      </c>
      <c r="G5" s="15">
        <v>247.689453125</v>
      </c>
      <c r="H5" s="15">
        <v>259.8798828125</v>
      </c>
      <c r="I5" s="15">
        <v>318.8701171875</v>
      </c>
      <c r="J5" s="15">
        <v>329.2734375</v>
      </c>
      <c r="K5" s="15">
        <v>325.8447265625</v>
      </c>
      <c r="L5" s="15">
        <v>436.23828125</v>
      </c>
      <c r="M5" s="15">
        <v>346.994140625</v>
      </c>
      <c r="N5" s="15">
        <v>519.48046875</v>
      </c>
      <c r="O5" s="15">
        <v>650.423828125</v>
      </c>
      <c r="P5" s="15">
        <v>504.0859375</v>
      </c>
      <c r="Q5" s="15">
        <v>389.015625</v>
      </c>
      <c r="R5" s="15">
        <v>386.17578125</v>
      </c>
      <c r="S5" s="15">
        <v>410.556640625</v>
      </c>
      <c r="T5" s="15">
        <v>245.73828125</v>
      </c>
      <c r="U5" s="15">
        <v>243.083984375</v>
      </c>
      <c r="V5" s="15">
        <v>164.541015625</v>
      </c>
      <c r="W5" s="36">
        <v>152.890625</v>
      </c>
      <c r="X5" s="18">
        <v>300.78925983938689</v>
      </c>
      <c r="Y5" s="18">
        <v>197</v>
      </c>
      <c r="Z5" s="18">
        <v>47.661910699268873</v>
      </c>
      <c r="AA5" s="18">
        <v>116</v>
      </c>
      <c r="AB5" s="18">
        <v>10.903403056933964</v>
      </c>
      <c r="AC5" s="18">
        <v>47.359683556194994</v>
      </c>
      <c r="AD5" s="18">
        <v>26</v>
      </c>
      <c r="AE5" s="18">
        <v>186</v>
      </c>
      <c r="AF5" s="18">
        <v>235</v>
      </c>
      <c r="AG5" s="18">
        <v>240</v>
      </c>
      <c r="AH5" s="18">
        <v>81</v>
      </c>
      <c r="AI5" s="18">
        <v>750</v>
      </c>
      <c r="AJ5" s="18">
        <v>652</v>
      </c>
      <c r="AK5" s="18">
        <v>124</v>
      </c>
      <c r="AL5" s="18">
        <v>38</v>
      </c>
      <c r="AM5" s="18">
        <v>114</v>
      </c>
      <c r="AN5" s="18">
        <v>164</v>
      </c>
      <c r="AO5" s="18">
        <v>274</v>
      </c>
      <c r="AP5" s="19">
        <v>115</v>
      </c>
      <c r="AQ5" s="37">
        <v>148</v>
      </c>
    </row>
    <row r="6" spans="1:43" x14ac:dyDescent="0.25">
      <c r="A6">
        <v>123</v>
      </c>
      <c r="B6" t="s">
        <v>340</v>
      </c>
      <c r="C6">
        <v>0</v>
      </c>
      <c r="D6" s="15">
        <v>227.599609375</v>
      </c>
      <c r="E6" s="15">
        <v>435.125</v>
      </c>
      <c r="F6" s="15">
        <v>446.435546875</v>
      </c>
      <c r="G6" s="15">
        <v>425.029296875</v>
      </c>
      <c r="H6" s="15">
        <v>448.55078125</v>
      </c>
      <c r="I6" s="15">
        <v>568.291015625</v>
      </c>
      <c r="J6" s="15">
        <v>486.8828125</v>
      </c>
      <c r="K6" s="15">
        <v>461.2265625</v>
      </c>
      <c r="L6" s="15">
        <v>696.806640625</v>
      </c>
      <c r="M6" s="15">
        <v>809.693359375</v>
      </c>
      <c r="N6" s="15">
        <v>921.875</v>
      </c>
      <c r="O6" s="15">
        <v>890.3671875</v>
      </c>
      <c r="P6" s="15">
        <v>866.58984375</v>
      </c>
      <c r="Q6" s="15">
        <v>685.3515625</v>
      </c>
      <c r="R6" s="15">
        <v>663.60546875</v>
      </c>
      <c r="S6" s="15">
        <v>949.48046875</v>
      </c>
      <c r="T6" s="15">
        <v>1076.34765625</v>
      </c>
      <c r="U6" s="15">
        <v>570.08984375</v>
      </c>
      <c r="V6" s="15">
        <v>1245.19921875</v>
      </c>
      <c r="W6" s="36">
        <v>763.76953125</v>
      </c>
      <c r="X6" s="16">
        <v>144.94714717309463</v>
      </c>
      <c r="Y6" s="16">
        <v>382</v>
      </c>
      <c r="Z6" s="16">
        <v>341.38017664830392</v>
      </c>
      <c r="AA6" s="16">
        <v>120</v>
      </c>
      <c r="AB6" s="16">
        <v>143.82290761380111</v>
      </c>
      <c r="AC6" s="16">
        <v>248.15947477723043</v>
      </c>
      <c r="AD6" s="16">
        <v>88</v>
      </c>
      <c r="AE6" s="16">
        <v>179</v>
      </c>
      <c r="AF6" s="16">
        <v>327</v>
      </c>
      <c r="AG6" s="16">
        <v>843</v>
      </c>
      <c r="AH6" s="16">
        <v>800</v>
      </c>
      <c r="AI6" s="16">
        <v>917</v>
      </c>
      <c r="AJ6" s="16">
        <v>1105</v>
      </c>
      <c r="AK6" s="16">
        <v>623</v>
      </c>
      <c r="AL6" s="16">
        <v>900</v>
      </c>
      <c r="AM6" s="16">
        <v>881</v>
      </c>
      <c r="AN6" s="16">
        <v>1450</v>
      </c>
      <c r="AO6" s="16">
        <v>1302</v>
      </c>
      <c r="AP6" s="17">
        <v>1454</v>
      </c>
      <c r="AQ6" s="37">
        <v>624</v>
      </c>
    </row>
    <row r="7" spans="1:43" x14ac:dyDescent="0.25">
      <c r="A7">
        <v>125</v>
      </c>
      <c r="B7" t="s">
        <v>341</v>
      </c>
      <c r="C7">
        <v>0</v>
      </c>
      <c r="D7" s="15">
        <v>143.826171875</v>
      </c>
      <c r="E7" s="15">
        <v>110.1552734375</v>
      </c>
      <c r="F7" s="15">
        <v>92.5419921875</v>
      </c>
      <c r="G7" s="15">
        <v>155.6708984375</v>
      </c>
      <c r="H7" s="15">
        <v>177.0869140625</v>
      </c>
      <c r="I7" s="15">
        <v>175.9677734375</v>
      </c>
      <c r="J7" s="15">
        <v>218.5595703125</v>
      </c>
      <c r="K7" s="15">
        <v>130.748046875</v>
      </c>
      <c r="L7" s="15">
        <v>193.6552734375</v>
      </c>
      <c r="M7" s="15">
        <v>144.759765625</v>
      </c>
      <c r="N7" s="15">
        <v>210.54296875</v>
      </c>
      <c r="O7" s="15">
        <v>145.1640625</v>
      </c>
      <c r="P7" s="15">
        <v>245.5908203125</v>
      </c>
      <c r="Q7" s="15">
        <v>233.8955078125</v>
      </c>
      <c r="R7" s="15">
        <v>174.4306640625</v>
      </c>
      <c r="S7" s="15">
        <v>97.8583984375</v>
      </c>
      <c r="T7" s="15">
        <v>86.2568359375</v>
      </c>
      <c r="U7" s="15">
        <v>-65.720703125</v>
      </c>
      <c r="V7" s="15">
        <v>151.35546875</v>
      </c>
      <c r="W7" s="36">
        <v>123.0283203125</v>
      </c>
      <c r="X7" s="18">
        <v>143.17009256403276</v>
      </c>
      <c r="Y7" s="18">
        <v>107</v>
      </c>
      <c r="Z7" s="18">
        <v>102.80112145851899</v>
      </c>
      <c r="AA7" s="18">
        <v>110</v>
      </c>
      <c r="AB7" s="18">
        <v>96.943177559576853</v>
      </c>
      <c r="AC7" s="18">
        <v>99.446853295100723</v>
      </c>
      <c r="AD7" s="18">
        <v>66</v>
      </c>
      <c r="AE7" s="18">
        <v>71</v>
      </c>
      <c r="AF7" s="18">
        <v>114</v>
      </c>
      <c r="AG7" s="18">
        <v>38</v>
      </c>
      <c r="AH7" s="18">
        <v>151</v>
      </c>
      <c r="AI7" s="18">
        <v>137</v>
      </c>
      <c r="AJ7" s="18">
        <v>360</v>
      </c>
      <c r="AK7" s="18">
        <v>55</v>
      </c>
      <c r="AL7" s="18">
        <v>68</v>
      </c>
      <c r="AM7" s="18">
        <v>132</v>
      </c>
      <c r="AN7" s="18">
        <v>45</v>
      </c>
      <c r="AO7" s="18">
        <v>96</v>
      </c>
      <c r="AP7" s="19">
        <v>51</v>
      </c>
      <c r="AQ7" s="37">
        <v>157</v>
      </c>
    </row>
    <row r="8" spans="1:43" x14ac:dyDescent="0.25">
      <c r="A8">
        <v>126</v>
      </c>
      <c r="B8" t="s">
        <v>342</v>
      </c>
      <c r="C8">
        <v>0</v>
      </c>
      <c r="D8" s="15">
        <v>556.75</v>
      </c>
      <c r="E8" s="15">
        <v>643.07421875</v>
      </c>
      <c r="F8" s="15">
        <v>968.4921875</v>
      </c>
      <c r="G8" s="15">
        <v>775.046875</v>
      </c>
      <c r="H8" s="15">
        <v>728.3984375</v>
      </c>
      <c r="I8" s="15">
        <v>784.01171875</v>
      </c>
      <c r="J8" s="15">
        <v>976.9375</v>
      </c>
      <c r="K8" s="15">
        <v>751.265625</v>
      </c>
      <c r="L8" s="15">
        <v>744.7421875</v>
      </c>
      <c r="M8" s="15">
        <v>602.72265625</v>
      </c>
      <c r="N8" s="15">
        <v>1020.49609375</v>
      </c>
      <c r="O8" s="15">
        <v>1067.765625</v>
      </c>
      <c r="P8" s="15">
        <v>880.01953125</v>
      </c>
      <c r="Q8" s="15">
        <v>634.35546875</v>
      </c>
      <c r="R8" s="15">
        <v>398.67578125</v>
      </c>
      <c r="S8" s="15">
        <v>540.63671875</v>
      </c>
      <c r="T8" s="15">
        <v>512.05859375</v>
      </c>
      <c r="U8" s="15">
        <v>130.640625</v>
      </c>
      <c r="V8" s="15">
        <v>353.08984375</v>
      </c>
      <c r="W8" s="36">
        <v>448.60546875</v>
      </c>
      <c r="X8" s="16">
        <v>217.7767943888895</v>
      </c>
      <c r="Y8" s="16">
        <v>370</v>
      </c>
      <c r="Z8" s="16">
        <v>342.12610329836605</v>
      </c>
      <c r="AA8" s="16">
        <v>407</v>
      </c>
      <c r="AB8" s="16">
        <v>185.75031522810457</v>
      </c>
      <c r="AC8" s="16">
        <v>173.17528290152526</v>
      </c>
      <c r="AD8" s="16">
        <v>66</v>
      </c>
      <c r="AE8" s="16">
        <v>675</v>
      </c>
      <c r="AF8" s="16">
        <v>219</v>
      </c>
      <c r="AG8" s="16">
        <v>380</v>
      </c>
      <c r="AH8" s="16">
        <v>864</v>
      </c>
      <c r="AI8" s="16">
        <v>651</v>
      </c>
      <c r="AJ8" s="16">
        <v>997</v>
      </c>
      <c r="AK8" s="16">
        <v>357</v>
      </c>
      <c r="AL8" s="16">
        <v>241</v>
      </c>
      <c r="AM8" s="16">
        <v>342</v>
      </c>
      <c r="AN8" s="16">
        <v>309</v>
      </c>
      <c r="AO8" s="16">
        <v>309</v>
      </c>
      <c r="AP8" s="17">
        <v>173</v>
      </c>
      <c r="AQ8" s="37">
        <v>437</v>
      </c>
    </row>
    <row r="9" spans="1:43" x14ac:dyDescent="0.25">
      <c r="A9">
        <v>127</v>
      </c>
      <c r="B9" t="s">
        <v>343</v>
      </c>
      <c r="C9">
        <v>0</v>
      </c>
      <c r="D9" s="15">
        <v>450.3359375</v>
      </c>
      <c r="E9" s="15">
        <v>581.794921875</v>
      </c>
      <c r="F9" s="15">
        <v>474.513671875</v>
      </c>
      <c r="G9" s="15">
        <v>574.640625</v>
      </c>
      <c r="H9" s="15">
        <v>668.078125</v>
      </c>
      <c r="I9" s="15">
        <v>918.828125</v>
      </c>
      <c r="J9" s="15">
        <v>656.14453125</v>
      </c>
      <c r="K9" s="15">
        <v>652.515625</v>
      </c>
      <c r="L9" s="15">
        <v>664.70703125</v>
      </c>
      <c r="M9" s="15">
        <v>419.12890625</v>
      </c>
      <c r="N9" s="15">
        <v>571.2890625</v>
      </c>
      <c r="O9" s="15">
        <v>582.47265625</v>
      </c>
      <c r="P9" s="15">
        <v>519.26953125</v>
      </c>
      <c r="Q9" s="15">
        <v>777.609375</v>
      </c>
      <c r="R9" s="15">
        <v>290.5546875</v>
      </c>
      <c r="S9" s="15">
        <v>419.53515625</v>
      </c>
      <c r="T9" s="15">
        <v>395.7109375</v>
      </c>
      <c r="U9" s="15">
        <v>438.17578125</v>
      </c>
      <c r="V9" s="15">
        <v>389.37109375</v>
      </c>
      <c r="W9" s="36">
        <v>545.16015625</v>
      </c>
      <c r="X9" s="18">
        <v>184.98515740306297</v>
      </c>
      <c r="Y9" s="18">
        <v>200</v>
      </c>
      <c r="Z9" s="18">
        <v>164.29938883424376</v>
      </c>
      <c r="AA9" s="18">
        <v>165</v>
      </c>
      <c r="AB9" s="18">
        <v>289.79982538121249</v>
      </c>
      <c r="AC9" s="18">
        <v>389.52856041980846</v>
      </c>
      <c r="AD9" s="18">
        <v>98</v>
      </c>
      <c r="AE9" s="18">
        <v>162</v>
      </c>
      <c r="AF9" s="18">
        <v>509</v>
      </c>
      <c r="AG9" s="18">
        <v>215</v>
      </c>
      <c r="AH9" s="18">
        <v>523</v>
      </c>
      <c r="AI9" s="18">
        <v>635</v>
      </c>
      <c r="AJ9" s="18">
        <v>443</v>
      </c>
      <c r="AK9" s="18">
        <v>920</v>
      </c>
      <c r="AL9" s="18">
        <v>317</v>
      </c>
      <c r="AM9" s="18">
        <v>316</v>
      </c>
      <c r="AN9" s="18">
        <v>93</v>
      </c>
      <c r="AO9" s="18">
        <v>165</v>
      </c>
      <c r="AP9" s="19">
        <v>925</v>
      </c>
      <c r="AQ9" s="37">
        <v>496</v>
      </c>
    </row>
    <row r="10" spans="1:43" x14ac:dyDescent="0.25">
      <c r="A10">
        <v>128</v>
      </c>
      <c r="B10" t="s">
        <v>344</v>
      </c>
      <c r="C10">
        <v>0</v>
      </c>
      <c r="D10" s="15">
        <v>124.86279296875</v>
      </c>
      <c r="E10" s="15">
        <v>154.63623046875</v>
      </c>
      <c r="F10" s="15">
        <v>57.76416015625</v>
      </c>
      <c r="G10" s="15">
        <v>104.40087890625</v>
      </c>
      <c r="H10" s="15">
        <v>82.013671875</v>
      </c>
      <c r="I10" s="15">
        <v>147.50927734375</v>
      </c>
      <c r="J10" s="15">
        <v>122.85595703125</v>
      </c>
      <c r="K10" s="15">
        <v>91.9560546875</v>
      </c>
      <c r="L10" s="15">
        <v>75.982421875</v>
      </c>
      <c r="M10" s="15">
        <v>119.43359375</v>
      </c>
      <c r="N10" s="15">
        <v>120.99267578125</v>
      </c>
      <c r="O10" s="15">
        <v>70.70703125</v>
      </c>
      <c r="P10" s="15">
        <v>70.52783203125</v>
      </c>
      <c r="Q10" s="15">
        <v>31.02392578125</v>
      </c>
      <c r="R10" s="15">
        <v>112.18994140625</v>
      </c>
      <c r="S10" s="15">
        <v>119.484375</v>
      </c>
      <c r="T10" s="15">
        <v>80.521484375</v>
      </c>
      <c r="U10" s="15">
        <v>77.88525390625</v>
      </c>
      <c r="V10" s="15">
        <v>68.80078125</v>
      </c>
      <c r="W10" s="36">
        <v>-17.35888671875</v>
      </c>
      <c r="X10" s="16">
        <v>113.76366482436143</v>
      </c>
      <c r="Y10" s="16">
        <v>82</v>
      </c>
      <c r="Z10" s="16">
        <v>36.866739139826649</v>
      </c>
      <c r="AA10" s="16">
        <v>83</v>
      </c>
      <c r="AB10" s="16">
        <v>85.961925468521898</v>
      </c>
      <c r="AC10" s="16">
        <v>25.959296139598578</v>
      </c>
      <c r="AD10" s="16">
        <v>23</v>
      </c>
      <c r="AE10" s="16">
        <v>42</v>
      </c>
      <c r="AF10" s="16">
        <v>18</v>
      </c>
      <c r="AG10" s="16">
        <v>123</v>
      </c>
      <c r="AH10" s="16">
        <v>44</v>
      </c>
      <c r="AI10" s="16">
        <v>23</v>
      </c>
      <c r="AJ10" s="16">
        <v>78</v>
      </c>
      <c r="AK10" s="16">
        <v>32</v>
      </c>
      <c r="AL10" s="16">
        <v>151</v>
      </c>
      <c r="AM10" s="16">
        <v>128</v>
      </c>
      <c r="AN10" s="16">
        <v>25</v>
      </c>
      <c r="AO10" s="16">
        <v>146</v>
      </c>
      <c r="AP10" s="17">
        <v>19</v>
      </c>
      <c r="AQ10" s="37">
        <v>13</v>
      </c>
    </row>
    <row r="11" spans="1:43" x14ac:dyDescent="0.25">
      <c r="A11">
        <v>136</v>
      </c>
      <c r="B11" t="s">
        <v>345</v>
      </c>
      <c r="C11">
        <v>0</v>
      </c>
      <c r="D11" s="15">
        <v>495.12109375</v>
      </c>
      <c r="E11" s="15">
        <v>338.62890625</v>
      </c>
      <c r="F11" s="15">
        <v>554.814453125</v>
      </c>
      <c r="G11" s="15">
        <v>666.373046875</v>
      </c>
      <c r="H11" s="15">
        <v>497.8828125</v>
      </c>
      <c r="I11" s="15">
        <v>708.91796875</v>
      </c>
      <c r="J11" s="15">
        <v>675.90234375</v>
      </c>
      <c r="K11" s="15">
        <v>788.66796875</v>
      </c>
      <c r="L11" s="15">
        <v>773.515625</v>
      </c>
      <c r="M11" s="15">
        <v>765.5234375</v>
      </c>
      <c r="N11" s="15">
        <v>877.05078125</v>
      </c>
      <c r="O11" s="15">
        <v>1023.796875</v>
      </c>
      <c r="P11" s="15">
        <v>854.64453125</v>
      </c>
      <c r="Q11" s="15">
        <v>974.8046875</v>
      </c>
      <c r="R11" s="15">
        <v>703.42578125</v>
      </c>
      <c r="S11" s="15">
        <v>988.37109375</v>
      </c>
      <c r="T11" s="15">
        <v>975.2265625</v>
      </c>
      <c r="U11" s="15">
        <v>1109.4453125</v>
      </c>
      <c r="V11" s="15">
        <v>762.76171875</v>
      </c>
      <c r="W11" s="36">
        <v>462.15625</v>
      </c>
      <c r="X11" s="18">
        <v>237.777634327361</v>
      </c>
      <c r="Y11" s="18">
        <v>246</v>
      </c>
      <c r="Z11" s="18">
        <v>234.29084376642075</v>
      </c>
      <c r="AA11" s="18">
        <v>184</v>
      </c>
      <c r="AB11" s="18">
        <v>57.79738393326307</v>
      </c>
      <c r="AC11" s="18">
        <v>200.46182750919058</v>
      </c>
      <c r="AD11" s="18">
        <v>351</v>
      </c>
      <c r="AE11" s="18">
        <v>416</v>
      </c>
      <c r="AF11" s="18">
        <v>261</v>
      </c>
      <c r="AG11" s="18">
        <v>897</v>
      </c>
      <c r="AH11" s="18">
        <v>764</v>
      </c>
      <c r="AI11" s="18">
        <v>777</v>
      </c>
      <c r="AJ11" s="18">
        <v>368</v>
      </c>
      <c r="AK11" s="18">
        <v>2</v>
      </c>
      <c r="AL11" s="18">
        <v>1339</v>
      </c>
      <c r="AM11" s="18">
        <v>720</v>
      </c>
      <c r="AN11" s="18">
        <v>998</v>
      </c>
      <c r="AO11" s="18">
        <v>1502</v>
      </c>
      <c r="AP11" s="19">
        <v>708</v>
      </c>
      <c r="AQ11" s="37">
        <v>303</v>
      </c>
    </row>
    <row r="12" spans="1:43" x14ac:dyDescent="0.25">
      <c r="A12">
        <v>138</v>
      </c>
      <c r="B12" t="s">
        <v>346</v>
      </c>
      <c r="C12">
        <v>0</v>
      </c>
      <c r="D12" s="15">
        <v>160.341796875</v>
      </c>
      <c r="E12" s="15">
        <v>252.84765625</v>
      </c>
      <c r="F12" s="15">
        <v>211.173828125</v>
      </c>
      <c r="G12" s="15">
        <v>225.46875</v>
      </c>
      <c r="H12" s="15">
        <v>211.201171875</v>
      </c>
      <c r="I12" s="15">
        <v>278.96875</v>
      </c>
      <c r="J12" s="15">
        <v>332.912109375</v>
      </c>
      <c r="K12" s="15">
        <v>320.91015625</v>
      </c>
      <c r="L12" s="15">
        <v>541.91796875</v>
      </c>
      <c r="M12" s="15">
        <v>436.037109375</v>
      </c>
      <c r="N12" s="15">
        <v>484.021484375</v>
      </c>
      <c r="O12" s="15">
        <v>196.015625</v>
      </c>
      <c r="P12" s="15">
        <v>386.1796875</v>
      </c>
      <c r="Q12" s="15">
        <v>279.541015625</v>
      </c>
      <c r="R12" s="15">
        <v>195.9765625</v>
      </c>
      <c r="S12" s="15">
        <v>225.0390625</v>
      </c>
      <c r="T12" s="15">
        <v>210.505859375</v>
      </c>
      <c r="U12" s="15">
        <v>171.36328125</v>
      </c>
      <c r="V12" s="15">
        <v>131.517578125</v>
      </c>
      <c r="W12" s="36">
        <v>345.79296875</v>
      </c>
      <c r="X12" s="16">
        <v>65.356044276315927</v>
      </c>
      <c r="Y12" s="16">
        <v>118.64487962526715</v>
      </c>
      <c r="Z12" s="16">
        <v>112.2623981697221</v>
      </c>
      <c r="AA12" s="16">
        <v>49.644879625267151</v>
      </c>
      <c r="AB12" s="16">
        <v>94.535599209397134</v>
      </c>
      <c r="AC12" s="16">
        <v>140.65788159148676</v>
      </c>
      <c r="AD12" s="16">
        <v>26.644879625267151</v>
      </c>
      <c r="AE12" s="16">
        <v>124.64487962526715</v>
      </c>
      <c r="AF12" s="16">
        <v>436.64487962526715</v>
      </c>
      <c r="AG12" s="16">
        <v>263.64487962526715</v>
      </c>
      <c r="AH12" s="16">
        <v>331.64487962526715</v>
      </c>
      <c r="AI12" s="16">
        <v>263.64487962526715</v>
      </c>
      <c r="AJ12" s="16">
        <v>13.644879625267153</v>
      </c>
      <c r="AK12" s="16">
        <v>710.64487962526721</v>
      </c>
      <c r="AL12" s="16">
        <v>383.64487962526715</v>
      </c>
      <c r="AM12" s="16">
        <v>134.64487962526715</v>
      </c>
      <c r="AN12" s="16">
        <v>228.64487962526715</v>
      </c>
      <c r="AO12" s="16">
        <v>236.64487962526715</v>
      </c>
      <c r="AP12" s="17">
        <v>238.64487962526715</v>
      </c>
      <c r="AQ12" s="37">
        <v>447.64487962526715</v>
      </c>
    </row>
    <row r="13" spans="1:43" x14ac:dyDescent="0.25">
      <c r="A13">
        <v>139</v>
      </c>
      <c r="B13" t="s">
        <v>347</v>
      </c>
      <c r="C13">
        <v>0</v>
      </c>
      <c r="D13" s="15">
        <v>174.5703125</v>
      </c>
      <c r="E13" s="15">
        <v>221.6748046875</v>
      </c>
      <c r="F13" s="15">
        <v>223.75390625</v>
      </c>
      <c r="G13" s="15">
        <v>258.2529296875</v>
      </c>
      <c r="H13" s="15">
        <v>247.2451171875</v>
      </c>
      <c r="I13" s="15">
        <v>180.9384765625</v>
      </c>
      <c r="J13" s="15">
        <v>225.4912109375</v>
      </c>
      <c r="K13" s="15">
        <v>191.9189453125</v>
      </c>
      <c r="L13" s="15">
        <v>263.9716796875</v>
      </c>
      <c r="M13" s="15">
        <v>234.7001953125</v>
      </c>
      <c r="N13" s="15">
        <v>434.765625</v>
      </c>
      <c r="O13" s="15">
        <v>404.3583984375</v>
      </c>
      <c r="P13" s="15">
        <v>409.0458984375</v>
      </c>
      <c r="Q13" s="15">
        <v>285.8740234375</v>
      </c>
      <c r="R13" s="15">
        <v>359.7255859375</v>
      </c>
      <c r="S13" s="15">
        <v>373.96484375</v>
      </c>
      <c r="T13" s="15">
        <v>403.970703125</v>
      </c>
      <c r="U13" s="15">
        <v>280.515625</v>
      </c>
      <c r="V13" s="15">
        <v>258.2880859375</v>
      </c>
      <c r="W13" s="36">
        <v>245.92578125</v>
      </c>
      <c r="X13" s="18">
        <v>234.7786169348073</v>
      </c>
      <c r="Y13" s="18">
        <v>165</v>
      </c>
      <c r="Z13" s="18">
        <v>103.78500187378619</v>
      </c>
      <c r="AA13" s="18">
        <v>142</v>
      </c>
      <c r="AB13" s="18">
        <v>229.9385719639389</v>
      </c>
      <c r="AC13" s="18">
        <v>48.320967014330193</v>
      </c>
      <c r="AD13" s="18">
        <v>71</v>
      </c>
      <c r="AE13" s="18">
        <v>91</v>
      </c>
      <c r="AF13" s="18">
        <v>229</v>
      </c>
      <c r="AG13" s="18">
        <v>170</v>
      </c>
      <c r="AH13" s="18">
        <v>243</v>
      </c>
      <c r="AI13" s="18">
        <v>784</v>
      </c>
      <c r="AJ13" s="18">
        <v>141</v>
      </c>
      <c r="AK13" s="18">
        <v>69</v>
      </c>
      <c r="AL13" s="18">
        <v>387</v>
      </c>
      <c r="AM13" s="18">
        <v>189</v>
      </c>
      <c r="AN13" s="18">
        <v>497</v>
      </c>
      <c r="AO13" s="18">
        <v>94</v>
      </c>
      <c r="AP13" s="19">
        <v>173</v>
      </c>
      <c r="AQ13" s="37">
        <v>555</v>
      </c>
    </row>
    <row r="14" spans="1:43" x14ac:dyDescent="0.25">
      <c r="A14">
        <v>140</v>
      </c>
      <c r="B14" t="s">
        <v>348</v>
      </c>
      <c r="C14">
        <v>0</v>
      </c>
      <c r="D14" s="15">
        <v>101.12841796875</v>
      </c>
      <c r="E14" s="15">
        <v>106.935302734375</v>
      </c>
      <c r="F14" s="15">
        <v>48.657958984375</v>
      </c>
      <c r="G14" s="15">
        <v>72.817138671875</v>
      </c>
      <c r="H14" s="15">
        <v>68.983154296875</v>
      </c>
      <c r="I14" s="15">
        <v>37.038818359375</v>
      </c>
      <c r="J14" s="15">
        <v>77.58154296875</v>
      </c>
      <c r="K14" s="15">
        <v>60.96044921875</v>
      </c>
      <c r="L14" s="15">
        <v>162.260009765625</v>
      </c>
      <c r="M14" s="15">
        <v>144.853759765625</v>
      </c>
      <c r="N14" s="15">
        <v>124.20556640625</v>
      </c>
      <c r="O14" s="15">
        <v>92.80908203125</v>
      </c>
      <c r="P14" s="15">
        <v>114.2744140625</v>
      </c>
      <c r="Q14" s="15">
        <v>76.65185546875</v>
      </c>
      <c r="R14" s="15">
        <v>87.2744140625</v>
      </c>
      <c r="S14" s="15">
        <v>108.73095703125</v>
      </c>
      <c r="T14" s="15">
        <v>82.76318359375</v>
      </c>
      <c r="U14" s="15">
        <v>213.28173828125</v>
      </c>
      <c r="V14" s="15">
        <v>127.861328125</v>
      </c>
      <c r="W14" s="36">
        <v>51.44580078125</v>
      </c>
      <c r="X14" s="16">
        <v>67.10411017259932</v>
      </c>
      <c r="Y14" s="16">
        <v>73</v>
      </c>
      <c r="Z14" s="16">
        <v>59.921933948283503</v>
      </c>
      <c r="AA14" s="16">
        <v>51</v>
      </c>
      <c r="AB14" s="16">
        <v>29.977695413795285</v>
      </c>
      <c r="AC14" s="16">
        <v>45.390341310404487</v>
      </c>
      <c r="AD14" s="16">
        <v>30</v>
      </c>
      <c r="AE14" s="16">
        <v>18</v>
      </c>
      <c r="AF14" s="16">
        <v>138</v>
      </c>
      <c r="AG14" s="16">
        <v>109</v>
      </c>
      <c r="AH14" s="16">
        <v>114</v>
      </c>
      <c r="AI14" s="16">
        <v>75</v>
      </c>
      <c r="AJ14" s="16">
        <v>154</v>
      </c>
      <c r="AK14" s="16">
        <v>38</v>
      </c>
      <c r="AL14" s="16">
        <v>65</v>
      </c>
      <c r="AM14" s="16">
        <v>105</v>
      </c>
      <c r="AN14" s="16">
        <v>98</v>
      </c>
      <c r="AO14" s="16">
        <v>446</v>
      </c>
      <c r="AP14" s="17">
        <v>105</v>
      </c>
      <c r="AQ14" s="37">
        <v>59</v>
      </c>
    </row>
    <row r="15" spans="1:43" x14ac:dyDescent="0.25">
      <c r="A15">
        <v>160</v>
      </c>
      <c r="B15" t="s">
        <v>349</v>
      </c>
      <c r="C15">
        <v>0</v>
      </c>
      <c r="D15" s="15">
        <v>150.0390625</v>
      </c>
      <c r="E15" s="15">
        <v>251.505859375</v>
      </c>
      <c r="F15" s="15">
        <v>290.85546875</v>
      </c>
      <c r="G15" s="15">
        <v>371.87109375</v>
      </c>
      <c r="H15" s="15">
        <v>356.958984375</v>
      </c>
      <c r="I15" s="15">
        <v>365.705078125</v>
      </c>
      <c r="J15" s="15">
        <v>408.306640625</v>
      </c>
      <c r="K15" s="15">
        <v>487.44921875</v>
      </c>
      <c r="L15" s="15">
        <v>536.16796875</v>
      </c>
      <c r="M15" s="15">
        <v>501.033203125</v>
      </c>
      <c r="N15" s="15">
        <v>554.5546875</v>
      </c>
      <c r="O15" s="15">
        <v>503.037109375</v>
      </c>
      <c r="P15" s="15">
        <v>518.44921875</v>
      </c>
      <c r="Q15" s="15">
        <v>322.56640625</v>
      </c>
      <c r="R15" s="15">
        <v>482.64453125</v>
      </c>
      <c r="S15" s="15">
        <v>580.0546875</v>
      </c>
      <c r="T15" s="15">
        <v>621.654296875</v>
      </c>
      <c r="U15" s="15">
        <v>843.837890625</v>
      </c>
      <c r="V15" s="15">
        <v>582.84375</v>
      </c>
      <c r="W15" s="36">
        <v>497.31640625</v>
      </c>
      <c r="X15" s="18">
        <v>204.14770659622971</v>
      </c>
      <c r="Y15" s="18">
        <v>346</v>
      </c>
      <c r="Z15" s="18">
        <v>251.42961144808004</v>
      </c>
      <c r="AA15" s="18">
        <v>134</v>
      </c>
      <c r="AB15" s="18">
        <v>178.83703184230859</v>
      </c>
      <c r="AC15" s="18">
        <v>181.54553702310133</v>
      </c>
      <c r="AD15" s="18">
        <v>380</v>
      </c>
      <c r="AE15" s="18">
        <v>181</v>
      </c>
      <c r="AF15" s="18">
        <v>270</v>
      </c>
      <c r="AG15" s="18">
        <v>199</v>
      </c>
      <c r="AH15" s="18">
        <v>657</v>
      </c>
      <c r="AI15" s="18">
        <v>642</v>
      </c>
      <c r="AJ15" s="18">
        <v>660</v>
      </c>
      <c r="AK15" s="18">
        <v>464</v>
      </c>
      <c r="AL15" s="18">
        <v>805</v>
      </c>
      <c r="AM15" s="18">
        <v>730</v>
      </c>
      <c r="AN15" s="18">
        <v>755</v>
      </c>
      <c r="AO15" s="18">
        <v>1547</v>
      </c>
      <c r="AP15" s="19">
        <v>584</v>
      </c>
      <c r="AQ15" s="37">
        <v>447</v>
      </c>
    </row>
    <row r="16" spans="1:43" x14ac:dyDescent="0.25">
      <c r="A16">
        <v>162</v>
      </c>
      <c r="B16" t="s">
        <v>350</v>
      </c>
      <c r="C16">
        <v>0</v>
      </c>
      <c r="D16" s="15">
        <v>70.701171875</v>
      </c>
      <c r="E16" s="15">
        <v>74.0146484375</v>
      </c>
      <c r="F16" s="15">
        <v>7.1005859375</v>
      </c>
      <c r="G16" s="15">
        <v>122.658203125</v>
      </c>
      <c r="H16" s="15">
        <v>56.2646484375</v>
      </c>
      <c r="I16" s="15">
        <v>162.603515625</v>
      </c>
      <c r="J16" s="15">
        <v>110.57421875</v>
      </c>
      <c r="K16" s="15">
        <v>129.8642578125</v>
      </c>
      <c r="L16" s="15">
        <v>72.099609375</v>
      </c>
      <c r="M16" s="15">
        <v>82.4521484375</v>
      </c>
      <c r="N16" s="15">
        <v>126.873046875</v>
      </c>
      <c r="O16" s="15">
        <v>159.0419921875</v>
      </c>
      <c r="P16" s="15">
        <v>164.1240234375</v>
      </c>
      <c r="Q16" s="15">
        <v>-30.501953125</v>
      </c>
      <c r="R16" s="15">
        <v>2.9296875E-3</v>
      </c>
      <c r="S16" s="15">
        <v>55.8564453125</v>
      </c>
      <c r="T16" s="15">
        <v>0.2041015625</v>
      </c>
      <c r="U16" s="15">
        <v>24</v>
      </c>
      <c r="V16" s="15">
        <v>135.021484375</v>
      </c>
      <c r="W16" s="36">
        <v>101.263671875</v>
      </c>
      <c r="X16" s="16">
        <v>78.332104236766199</v>
      </c>
      <c r="Y16" s="16">
        <v>39</v>
      </c>
      <c r="Z16" s="16">
        <v>25.725439586219785</v>
      </c>
      <c r="AA16" s="16">
        <v>14</v>
      </c>
      <c r="AB16" s="16">
        <v>17.921554167491369</v>
      </c>
      <c r="AC16" s="16">
        <v>4.8558139114306993</v>
      </c>
      <c r="AD16" s="16">
        <v>18</v>
      </c>
      <c r="AE16" s="16">
        <v>134</v>
      </c>
      <c r="AF16" s="16">
        <v>81</v>
      </c>
      <c r="AG16" s="16">
        <v>12</v>
      </c>
      <c r="AH16" s="16">
        <v>38</v>
      </c>
      <c r="AI16" s="16">
        <v>119</v>
      </c>
      <c r="AJ16" s="16">
        <v>16</v>
      </c>
      <c r="AK16" s="16">
        <v>14</v>
      </c>
      <c r="AL16" s="16">
        <v>5</v>
      </c>
      <c r="AM16" s="16">
        <v>0</v>
      </c>
      <c r="AN16" s="16">
        <v>218</v>
      </c>
      <c r="AO16" s="16">
        <v>37</v>
      </c>
      <c r="AP16" s="17">
        <v>175</v>
      </c>
      <c r="AQ16" s="37">
        <v>76</v>
      </c>
    </row>
    <row r="17" spans="1:43" x14ac:dyDescent="0.25">
      <c r="A17">
        <v>163</v>
      </c>
      <c r="B17" t="s">
        <v>351</v>
      </c>
      <c r="C17">
        <v>0</v>
      </c>
      <c r="D17" s="15">
        <v>394.830078125</v>
      </c>
      <c r="E17" s="15">
        <v>294.75</v>
      </c>
      <c r="F17" s="15">
        <v>302.90234375</v>
      </c>
      <c r="G17" s="15">
        <v>580.912109375</v>
      </c>
      <c r="H17" s="15">
        <v>561.330078125</v>
      </c>
      <c r="I17" s="15">
        <v>582.494140625</v>
      </c>
      <c r="J17" s="15">
        <v>545.1015625</v>
      </c>
      <c r="K17" s="15">
        <v>588.98828125</v>
      </c>
      <c r="L17" s="15">
        <v>619.37890625</v>
      </c>
      <c r="M17" s="15">
        <v>527.685546875</v>
      </c>
      <c r="N17" s="15">
        <v>401.150390625</v>
      </c>
      <c r="O17" s="15">
        <v>474.939453125</v>
      </c>
      <c r="P17" s="15">
        <v>416.330078125</v>
      </c>
      <c r="Q17" s="15">
        <v>567.123046875</v>
      </c>
      <c r="R17" s="15">
        <v>191.833984375</v>
      </c>
      <c r="S17" s="15">
        <v>586.76171875</v>
      </c>
      <c r="T17" s="15">
        <v>689.14453125</v>
      </c>
      <c r="U17" s="15">
        <v>458.71875</v>
      </c>
      <c r="V17" s="15">
        <v>588.1015625</v>
      </c>
      <c r="W17" s="36">
        <v>388.89453125</v>
      </c>
      <c r="X17" s="18">
        <v>313.62351867908626</v>
      </c>
      <c r="Y17" s="18">
        <v>254</v>
      </c>
      <c r="Z17" s="18">
        <v>282.40802723972706</v>
      </c>
      <c r="AA17" s="18">
        <v>436</v>
      </c>
      <c r="AB17" s="18">
        <v>27.830864925636309</v>
      </c>
      <c r="AC17" s="18">
        <v>680.37697463405914</v>
      </c>
      <c r="AD17" s="18">
        <v>28</v>
      </c>
      <c r="AE17" s="18">
        <v>447</v>
      </c>
      <c r="AF17" s="18">
        <v>324</v>
      </c>
      <c r="AG17" s="18">
        <v>741</v>
      </c>
      <c r="AH17" s="18">
        <v>125</v>
      </c>
      <c r="AI17" s="18">
        <v>316</v>
      </c>
      <c r="AJ17" s="18">
        <v>262</v>
      </c>
      <c r="AK17" s="18">
        <v>584</v>
      </c>
      <c r="AL17" s="18">
        <v>552</v>
      </c>
      <c r="AM17" s="18">
        <v>535</v>
      </c>
      <c r="AN17" s="18">
        <v>856</v>
      </c>
      <c r="AO17" s="18">
        <v>918</v>
      </c>
      <c r="AP17" s="19">
        <v>501</v>
      </c>
      <c r="AQ17" s="37">
        <v>53</v>
      </c>
    </row>
    <row r="18" spans="1:43" x14ac:dyDescent="0.25">
      <c r="A18">
        <v>180</v>
      </c>
      <c r="B18" t="s">
        <v>23</v>
      </c>
      <c r="C18">
        <v>0</v>
      </c>
      <c r="D18" s="15">
        <v>5202.28125</v>
      </c>
      <c r="E18" s="15">
        <v>5605.65625</v>
      </c>
      <c r="F18" s="15">
        <v>7178.15625</v>
      </c>
      <c r="G18" s="15">
        <v>9428.09375</v>
      </c>
      <c r="H18" s="15">
        <v>8309.46875</v>
      </c>
      <c r="I18" s="15">
        <v>9071.375</v>
      </c>
      <c r="J18" s="15">
        <v>9028.78125</v>
      </c>
      <c r="K18" s="15">
        <v>8673.90625</v>
      </c>
      <c r="L18" s="15">
        <v>7831.78125</v>
      </c>
      <c r="M18" s="15">
        <v>6297.28125</v>
      </c>
      <c r="N18" s="15">
        <v>6829.28125</v>
      </c>
      <c r="O18" s="15">
        <v>7915.125</v>
      </c>
      <c r="P18" s="15">
        <v>6849.8125</v>
      </c>
      <c r="Q18" s="15">
        <v>6778.625</v>
      </c>
      <c r="R18" s="15">
        <v>1617.25</v>
      </c>
      <c r="S18" s="15">
        <v>3369.65625</v>
      </c>
      <c r="T18" s="15">
        <v>5622.0625</v>
      </c>
      <c r="U18" s="15">
        <v>3840</v>
      </c>
      <c r="V18" s="15">
        <v>5001.3125</v>
      </c>
      <c r="W18" s="36">
        <v>4117.3125</v>
      </c>
      <c r="X18" s="16">
        <v>4591.0357124557049</v>
      </c>
      <c r="Y18" s="16">
        <v>5163</v>
      </c>
      <c r="Z18" s="16">
        <v>5776.3249999246464</v>
      </c>
      <c r="AA18" s="16">
        <v>5488</v>
      </c>
      <c r="AB18" s="16">
        <v>4319.2357142641849</v>
      </c>
      <c r="AC18" s="16">
        <v>3866.4428565543835</v>
      </c>
      <c r="AD18" s="16">
        <v>5031</v>
      </c>
      <c r="AE18" s="16">
        <v>4277</v>
      </c>
      <c r="AF18" s="16">
        <v>4057</v>
      </c>
      <c r="AG18" s="16">
        <v>6125</v>
      </c>
      <c r="AH18" s="16">
        <v>4965</v>
      </c>
      <c r="AI18" s="16">
        <v>6307</v>
      </c>
      <c r="AJ18" s="16">
        <v>5945</v>
      </c>
      <c r="AK18" s="16">
        <v>5934</v>
      </c>
      <c r="AL18" s="16">
        <v>4772</v>
      </c>
      <c r="AM18" s="16">
        <v>4957</v>
      </c>
      <c r="AN18" s="16">
        <v>3681</v>
      </c>
      <c r="AO18" s="16">
        <v>5425</v>
      </c>
      <c r="AP18" s="17">
        <v>5106</v>
      </c>
      <c r="AQ18" s="37">
        <v>4446</v>
      </c>
    </row>
    <row r="19" spans="1:43" x14ac:dyDescent="0.25">
      <c r="A19">
        <v>181</v>
      </c>
      <c r="B19" t="s">
        <v>352</v>
      </c>
      <c r="C19">
        <v>0</v>
      </c>
      <c r="D19" s="15">
        <v>480.08203125</v>
      </c>
      <c r="E19" s="15">
        <v>773.8125</v>
      </c>
      <c r="F19" s="15">
        <v>509.26953125</v>
      </c>
      <c r="G19" s="15">
        <v>333.015625</v>
      </c>
      <c r="H19" s="15">
        <v>514.77734375</v>
      </c>
      <c r="I19" s="15">
        <v>652.40234375</v>
      </c>
      <c r="J19" s="15">
        <v>949.546875</v>
      </c>
      <c r="K19" s="15">
        <v>853.58984375</v>
      </c>
      <c r="L19" s="15">
        <v>726.46875</v>
      </c>
      <c r="M19" s="15">
        <v>678.96875</v>
      </c>
      <c r="N19" s="15">
        <v>842.98828125</v>
      </c>
      <c r="O19" s="15">
        <v>764.94921875</v>
      </c>
      <c r="P19" s="15">
        <v>790.37109375</v>
      </c>
      <c r="Q19" s="15">
        <v>825.1171875</v>
      </c>
      <c r="R19" s="15">
        <v>470.78515625</v>
      </c>
      <c r="S19" s="15">
        <v>618.79296875</v>
      </c>
      <c r="T19" s="15">
        <v>785.68359375</v>
      </c>
      <c r="U19" s="15">
        <v>270.50390625</v>
      </c>
      <c r="V19" s="15">
        <v>466.1953125</v>
      </c>
      <c r="W19" s="36">
        <v>136.01171875</v>
      </c>
      <c r="X19" s="18">
        <v>307.62840760325167</v>
      </c>
      <c r="Y19" s="18">
        <v>331</v>
      </c>
      <c r="Z19" s="18">
        <v>196.16116972483977</v>
      </c>
      <c r="AA19" s="18">
        <v>97</v>
      </c>
      <c r="AB19" s="18">
        <v>48.760334207097081</v>
      </c>
      <c r="AC19" s="18">
        <v>223.4491349939868</v>
      </c>
      <c r="AD19" s="18">
        <v>259</v>
      </c>
      <c r="AE19" s="18">
        <v>60</v>
      </c>
      <c r="AF19" s="18">
        <v>413</v>
      </c>
      <c r="AG19" s="18">
        <v>279</v>
      </c>
      <c r="AH19" s="18">
        <v>334</v>
      </c>
      <c r="AI19" s="18">
        <v>198</v>
      </c>
      <c r="AJ19" s="18">
        <v>879</v>
      </c>
      <c r="AK19" s="18">
        <v>766</v>
      </c>
      <c r="AL19" s="18">
        <v>329</v>
      </c>
      <c r="AM19" s="18">
        <v>506</v>
      </c>
      <c r="AN19" s="18">
        <v>312</v>
      </c>
      <c r="AO19" s="18">
        <v>509</v>
      </c>
      <c r="AP19" s="19">
        <v>469</v>
      </c>
      <c r="AQ19" s="37">
        <v>67</v>
      </c>
    </row>
    <row r="20" spans="1:43" x14ac:dyDescent="0.25">
      <c r="A20">
        <v>182</v>
      </c>
      <c r="B20" t="s">
        <v>353</v>
      </c>
      <c r="C20">
        <v>0</v>
      </c>
      <c r="D20" s="15">
        <v>812.13671875</v>
      </c>
      <c r="E20" s="15">
        <v>793.984375</v>
      </c>
      <c r="F20" s="15">
        <v>530.13671875</v>
      </c>
      <c r="G20" s="15">
        <v>991.88671875</v>
      </c>
      <c r="H20" s="15">
        <v>858.41015625</v>
      </c>
      <c r="I20" s="15">
        <v>749.4609375</v>
      </c>
      <c r="J20" s="15">
        <v>723.73828125</v>
      </c>
      <c r="K20" s="15">
        <v>846.78125</v>
      </c>
      <c r="L20" s="15">
        <v>895.40625</v>
      </c>
      <c r="M20" s="15">
        <v>847.609375</v>
      </c>
      <c r="N20" s="15">
        <v>742.07421875</v>
      </c>
      <c r="O20" s="15">
        <v>858.640625</v>
      </c>
      <c r="P20" s="15">
        <v>1223.44921875</v>
      </c>
      <c r="Q20" s="15">
        <v>818.703125</v>
      </c>
      <c r="R20" s="15">
        <v>723.7109375</v>
      </c>
      <c r="S20" s="15">
        <v>957.65625</v>
      </c>
      <c r="T20" s="15">
        <v>827.140625</v>
      </c>
      <c r="U20" s="15">
        <v>824.1640625</v>
      </c>
      <c r="V20" s="15">
        <v>929.0859375</v>
      </c>
      <c r="W20" s="36">
        <v>915.109375</v>
      </c>
      <c r="X20" s="16">
        <v>377.8543771745716</v>
      </c>
      <c r="Y20" s="16">
        <v>873</v>
      </c>
      <c r="Z20" s="16">
        <v>168.17047435424706</v>
      </c>
      <c r="AA20" s="16">
        <v>342</v>
      </c>
      <c r="AB20" s="16">
        <v>246.76299267264201</v>
      </c>
      <c r="AC20" s="16">
        <v>63.521799718881837</v>
      </c>
      <c r="AD20" s="16">
        <v>131</v>
      </c>
      <c r="AE20" s="16">
        <v>189</v>
      </c>
      <c r="AF20" s="16">
        <v>402</v>
      </c>
      <c r="AG20" s="16">
        <v>517</v>
      </c>
      <c r="AH20" s="16">
        <v>935</v>
      </c>
      <c r="AI20" s="16">
        <v>1023</v>
      </c>
      <c r="AJ20" s="16">
        <v>1007</v>
      </c>
      <c r="AK20" s="16">
        <v>1128</v>
      </c>
      <c r="AL20" s="16">
        <v>1375</v>
      </c>
      <c r="AM20" s="16">
        <v>675</v>
      </c>
      <c r="AN20" s="16">
        <v>987</v>
      </c>
      <c r="AO20" s="16">
        <v>1009</v>
      </c>
      <c r="AP20" s="17">
        <v>899</v>
      </c>
      <c r="AQ20" s="37">
        <v>950</v>
      </c>
    </row>
    <row r="21" spans="1:43" x14ac:dyDescent="0.25">
      <c r="A21">
        <v>183</v>
      </c>
      <c r="B21" t="s">
        <v>354</v>
      </c>
      <c r="C21">
        <v>0</v>
      </c>
      <c r="D21" s="15">
        <v>207.044921875</v>
      </c>
      <c r="E21" s="15">
        <v>255.400390625</v>
      </c>
      <c r="F21" s="15">
        <v>481.1953125</v>
      </c>
      <c r="G21" s="15">
        <v>816.302734375</v>
      </c>
      <c r="H21" s="15">
        <v>441.0625</v>
      </c>
      <c r="I21" s="15">
        <v>444.76953125</v>
      </c>
      <c r="J21" s="15">
        <v>554.771484375</v>
      </c>
      <c r="K21" s="15">
        <v>892.859375</v>
      </c>
      <c r="L21" s="15">
        <v>844.654296875</v>
      </c>
      <c r="M21" s="15">
        <v>1058.783203125</v>
      </c>
      <c r="N21" s="15">
        <v>834.8125</v>
      </c>
      <c r="O21" s="15">
        <v>889.59765625</v>
      </c>
      <c r="P21" s="15">
        <v>599.7421875</v>
      </c>
      <c r="Q21" s="15">
        <v>967.927734375</v>
      </c>
      <c r="R21" s="15">
        <v>226.4765625</v>
      </c>
      <c r="S21" s="15">
        <v>468.08984375</v>
      </c>
      <c r="T21" s="15">
        <v>364.044921875</v>
      </c>
      <c r="U21" s="15">
        <v>1033.701171875</v>
      </c>
      <c r="V21" s="15">
        <v>224.744140625</v>
      </c>
      <c r="W21" s="36">
        <v>492.75390625</v>
      </c>
      <c r="X21" s="18">
        <v>143.38660378514857</v>
      </c>
      <c r="Y21" s="18">
        <v>99</v>
      </c>
      <c r="Z21" s="18">
        <v>358.56297780291789</v>
      </c>
      <c r="AA21" s="18">
        <v>92</v>
      </c>
      <c r="AB21" s="18">
        <v>3.8751365151193946</v>
      </c>
      <c r="AC21" s="18">
        <v>218.58706474659678</v>
      </c>
      <c r="AD21" s="18">
        <v>172</v>
      </c>
      <c r="AE21" s="18">
        <v>1250</v>
      </c>
      <c r="AF21" s="18">
        <v>466</v>
      </c>
      <c r="AG21" s="18">
        <v>651</v>
      </c>
      <c r="AH21" s="18">
        <v>947</v>
      </c>
      <c r="AI21" s="18">
        <v>689</v>
      </c>
      <c r="AJ21" s="18">
        <v>1171</v>
      </c>
      <c r="AK21" s="18">
        <v>727</v>
      </c>
      <c r="AL21" s="18">
        <v>202</v>
      </c>
      <c r="AM21" s="18">
        <v>548</v>
      </c>
      <c r="AN21" s="18">
        <v>274</v>
      </c>
      <c r="AO21" s="18">
        <v>1072</v>
      </c>
      <c r="AP21" s="19">
        <v>492</v>
      </c>
      <c r="AQ21" s="37">
        <v>204</v>
      </c>
    </row>
    <row r="22" spans="1:43" x14ac:dyDescent="0.25">
      <c r="A22">
        <v>184</v>
      </c>
      <c r="B22" t="s">
        <v>355</v>
      </c>
      <c r="C22">
        <v>0</v>
      </c>
      <c r="D22" s="15">
        <v>553.6328125</v>
      </c>
      <c r="E22" s="15">
        <v>874.34765625</v>
      </c>
      <c r="F22" s="15">
        <v>1011.2890625</v>
      </c>
      <c r="G22" s="15">
        <v>841.53515625</v>
      </c>
      <c r="H22" s="15">
        <v>627.75</v>
      </c>
      <c r="I22" s="15">
        <v>981.3828125</v>
      </c>
      <c r="J22" s="15">
        <v>659.3046875</v>
      </c>
      <c r="K22" s="15">
        <v>811.40625</v>
      </c>
      <c r="L22" s="15">
        <v>697.21484375</v>
      </c>
      <c r="M22" s="15">
        <v>1148.203125</v>
      </c>
      <c r="N22" s="15">
        <v>975.03125</v>
      </c>
      <c r="O22" s="15">
        <v>828.21484375</v>
      </c>
      <c r="P22" s="15">
        <v>691.9140625</v>
      </c>
      <c r="Q22" s="15">
        <v>741.74609375</v>
      </c>
      <c r="R22" s="15">
        <v>392.390625</v>
      </c>
      <c r="S22" s="15">
        <v>679.97265625</v>
      </c>
      <c r="T22" s="15">
        <v>782.16796875</v>
      </c>
      <c r="U22" s="15">
        <v>-44.6015625</v>
      </c>
      <c r="V22" s="15">
        <v>262.296875</v>
      </c>
      <c r="W22" s="36">
        <v>515.078125</v>
      </c>
      <c r="X22" s="16">
        <v>425.00553595810754</v>
      </c>
      <c r="Y22" s="16">
        <v>553</v>
      </c>
      <c r="Z22" s="16">
        <v>547.17669853945154</v>
      </c>
      <c r="AA22" s="16">
        <v>340</v>
      </c>
      <c r="AB22" s="16">
        <v>367.76477101127188</v>
      </c>
      <c r="AC22" s="16">
        <v>103.57040764143066</v>
      </c>
      <c r="AD22" s="16">
        <v>487</v>
      </c>
      <c r="AE22" s="16">
        <v>850</v>
      </c>
      <c r="AF22" s="16">
        <v>441</v>
      </c>
      <c r="AG22" s="16">
        <v>155</v>
      </c>
      <c r="AH22" s="16">
        <v>1428</v>
      </c>
      <c r="AI22" s="16">
        <v>661</v>
      </c>
      <c r="AJ22" s="16">
        <v>708</v>
      </c>
      <c r="AK22" s="16">
        <v>1108</v>
      </c>
      <c r="AL22" s="16">
        <v>462</v>
      </c>
      <c r="AM22" s="16">
        <v>884</v>
      </c>
      <c r="AN22" s="16">
        <v>449</v>
      </c>
      <c r="AO22" s="16">
        <v>515</v>
      </c>
      <c r="AP22" s="17">
        <v>474</v>
      </c>
      <c r="AQ22" s="37">
        <v>491</v>
      </c>
    </row>
    <row r="23" spans="1:43" x14ac:dyDescent="0.25">
      <c r="A23">
        <v>186</v>
      </c>
      <c r="B23" t="s">
        <v>356</v>
      </c>
      <c r="C23">
        <v>0</v>
      </c>
      <c r="D23" s="15">
        <v>112.73828125</v>
      </c>
      <c r="E23" s="15">
        <v>99.33984375</v>
      </c>
      <c r="F23" s="15">
        <v>204.87890625</v>
      </c>
      <c r="G23" s="15">
        <v>118.056640625</v>
      </c>
      <c r="H23" s="15">
        <v>161.630859375</v>
      </c>
      <c r="I23" s="15">
        <v>76.587890625</v>
      </c>
      <c r="J23" s="15">
        <v>217.974609375</v>
      </c>
      <c r="K23" s="15">
        <v>378.03125</v>
      </c>
      <c r="L23" s="15">
        <v>160.25390625</v>
      </c>
      <c r="M23" s="15">
        <v>370.4453125</v>
      </c>
      <c r="N23" s="15">
        <v>303.91796875</v>
      </c>
      <c r="O23" s="15">
        <v>198.939453125</v>
      </c>
      <c r="P23" s="15">
        <v>326.91015625</v>
      </c>
      <c r="Q23" s="15">
        <v>167.888671875</v>
      </c>
      <c r="R23" s="15">
        <v>24.642578125</v>
      </c>
      <c r="S23" s="15">
        <v>168.6171875</v>
      </c>
      <c r="T23" s="15">
        <v>242.826171875</v>
      </c>
      <c r="U23" s="15">
        <v>48.330078125</v>
      </c>
      <c r="V23" s="15">
        <v>160.09765625</v>
      </c>
      <c r="W23" s="36">
        <v>120.4375</v>
      </c>
      <c r="X23" s="18">
        <v>120.63204465739854</v>
      </c>
      <c r="Y23" s="18">
        <v>129</v>
      </c>
      <c r="Z23" s="18">
        <v>285.57308419177525</v>
      </c>
      <c r="AA23" s="18">
        <v>109</v>
      </c>
      <c r="AB23" s="18">
        <v>22.878024054792924</v>
      </c>
      <c r="AC23" s="18">
        <v>9.6659908310065905</v>
      </c>
      <c r="AD23" s="18">
        <v>85</v>
      </c>
      <c r="AE23" s="18">
        <v>291</v>
      </c>
      <c r="AF23" s="18">
        <v>76</v>
      </c>
      <c r="AG23" s="18">
        <v>265</v>
      </c>
      <c r="AH23" s="18">
        <v>121</v>
      </c>
      <c r="AI23" s="18">
        <v>181</v>
      </c>
      <c r="AJ23" s="18">
        <v>14</v>
      </c>
      <c r="AK23" s="18">
        <v>334</v>
      </c>
      <c r="AL23" s="18">
        <v>30</v>
      </c>
      <c r="AM23" s="18">
        <v>303</v>
      </c>
      <c r="AN23" s="18">
        <v>157</v>
      </c>
      <c r="AO23" s="18">
        <v>67</v>
      </c>
      <c r="AP23" s="19">
        <v>126</v>
      </c>
      <c r="AQ23" s="37">
        <v>32</v>
      </c>
    </row>
    <row r="24" spans="1:43" x14ac:dyDescent="0.25">
      <c r="A24">
        <v>187</v>
      </c>
      <c r="B24" t="s">
        <v>357</v>
      </c>
      <c r="C24">
        <v>0</v>
      </c>
      <c r="D24" s="15">
        <v>111.402587890625</v>
      </c>
      <c r="E24" s="15">
        <v>66.765625</v>
      </c>
      <c r="F24" s="15">
        <v>78.81298828125</v>
      </c>
      <c r="G24" s="15">
        <v>87.2333984375</v>
      </c>
      <c r="H24" s="15">
        <v>21.638671875</v>
      </c>
      <c r="I24" s="15">
        <v>101.29150390625</v>
      </c>
      <c r="J24" s="15">
        <v>40.26318359375</v>
      </c>
      <c r="K24" s="15">
        <v>73.34521484375</v>
      </c>
      <c r="L24" s="15">
        <v>106.43359375</v>
      </c>
      <c r="M24" s="15">
        <v>49.47265625</v>
      </c>
      <c r="N24" s="15">
        <v>139.2958984375</v>
      </c>
      <c r="O24" s="15">
        <v>135.78125</v>
      </c>
      <c r="P24" s="15">
        <v>109.0810546875</v>
      </c>
      <c r="Q24" s="15">
        <v>44.0263671875</v>
      </c>
      <c r="R24" s="15">
        <v>30.9716796875</v>
      </c>
      <c r="S24" s="15">
        <v>76.33447265625</v>
      </c>
      <c r="T24" s="15">
        <v>1.453125</v>
      </c>
      <c r="U24" s="15">
        <v>57.49951171875</v>
      </c>
      <c r="V24" s="15">
        <v>33.47705078125</v>
      </c>
      <c r="W24" s="36">
        <v>-29.74462890625</v>
      </c>
      <c r="X24" s="16">
        <v>57.689576423851442</v>
      </c>
      <c r="Y24" s="16">
        <v>94</v>
      </c>
      <c r="Z24" s="16">
        <v>17.904864911570353</v>
      </c>
      <c r="AA24" s="16">
        <v>48</v>
      </c>
      <c r="AB24" s="16">
        <v>21.972818546162959</v>
      </c>
      <c r="AC24" s="16">
        <v>6.2570402617875214</v>
      </c>
      <c r="AD24" s="16">
        <v>74</v>
      </c>
      <c r="AE24" s="16">
        <v>11</v>
      </c>
      <c r="AF24" s="16">
        <v>1</v>
      </c>
      <c r="AG24" s="16">
        <v>83</v>
      </c>
      <c r="AH24" s="16">
        <v>115</v>
      </c>
      <c r="AI24" s="16">
        <v>43</v>
      </c>
      <c r="AJ24" s="16">
        <v>114</v>
      </c>
      <c r="AK24" s="16">
        <v>114</v>
      </c>
      <c r="AL24" s="16">
        <v>22</v>
      </c>
      <c r="AM24" s="16">
        <v>99</v>
      </c>
      <c r="AN24" s="16">
        <v>13</v>
      </c>
      <c r="AO24" s="16">
        <v>78</v>
      </c>
      <c r="AP24" s="17">
        <v>15</v>
      </c>
      <c r="AQ24" s="37">
        <v>9</v>
      </c>
    </row>
    <row r="25" spans="1:43" x14ac:dyDescent="0.25">
      <c r="A25">
        <v>188</v>
      </c>
      <c r="B25" t="s">
        <v>358</v>
      </c>
      <c r="C25">
        <v>0</v>
      </c>
      <c r="D25" s="15">
        <v>229.841796875</v>
      </c>
      <c r="E25" s="15">
        <v>331.744140625</v>
      </c>
      <c r="F25" s="15">
        <v>288.482421875</v>
      </c>
      <c r="G25" s="15">
        <v>349.630859375</v>
      </c>
      <c r="H25" s="15">
        <v>280.2734375</v>
      </c>
      <c r="I25" s="15">
        <v>273.564453125</v>
      </c>
      <c r="J25" s="15">
        <v>447.068359375</v>
      </c>
      <c r="K25" s="15">
        <v>363.306640625</v>
      </c>
      <c r="L25" s="15">
        <v>537.685546875</v>
      </c>
      <c r="M25" s="15">
        <v>734.671875</v>
      </c>
      <c r="N25" s="15">
        <v>445.333984375</v>
      </c>
      <c r="O25" s="15">
        <v>758.26171875</v>
      </c>
      <c r="P25" s="15">
        <v>525.552734375</v>
      </c>
      <c r="Q25" s="15">
        <v>476.78515625</v>
      </c>
      <c r="R25" s="15">
        <v>554.626953125</v>
      </c>
      <c r="S25" s="15">
        <v>650.453125</v>
      </c>
      <c r="T25" s="15">
        <v>508.7734375</v>
      </c>
      <c r="U25" s="15">
        <v>271.26953125</v>
      </c>
      <c r="V25" s="15">
        <v>556.828125</v>
      </c>
      <c r="W25" s="36">
        <v>361.76171875</v>
      </c>
      <c r="X25" s="18">
        <v>176.22766919598632</v>
      </c>
      <c r="Y25" s="18">
        <v>220.05536727226601</v>
      </c>
      <c r="Z25" s="18">
        <v>200.48599146912508</v>
      </c>
      <c r="AA25" s="18">
        <v>164.05536727226601</v>
      </c>
      <c r="AB25" s="18">
        <v>100.89268847136859</v>
      </c>
      <c r="AC25" s="18">
        <v>86.608813381070178</v>
      </c>
      <c r="AD25" s="18">
        <v>70.055367272265997</v>
      </c>
      <c r="AE25" s="18">
        <v>105.055367272266</v>
      </c>
      <c r="AF25" s="18">
        <v>382.05536727226598</v>
      </c>
      <c r="AG25" s="18">
        <v>174.05536727226601</v>
      </c>
      <c r="AH25" s="18">
        <v>275.05536727226598</v>
      </c>
      <c r="AI25" s="18">
        <v>484.05536727226598</v>
      </c>
      <c r="AJ25" s="18">
        <v>354.05536727226598</v>
      </c>
      <c r="AK25" s="18">
        <v>307.05536727226598</v>
      </c>
      <c r="AL25" s="18">
        <v>177.05536727226601</v>
      </c>
      <c r="AM25" s="18">
        <v>474.05536727226598</v>
      </c>
      <c r="AN25" s="18">
        <v>265.05536727226598</v>
      </c>
      <c r="AO25" s="18">
        <v>129.05536727226601</v>
      </c>
      <c r="AP25" s="19">
        <v>184.05536727226601</v>
      </c>
      <c r="AQ25" s="37">
        <v>140.05536727226601</v>
      </c>
    </row>
    <row r="26" spans="1:43" x14ac:dyDescent="0.25">
      <c r="A26">
        <v>191</v>
      </c>
      <c r="B26" t="s">
        <v>359</v>
      </c>
      <c r="C26">
        <v>0</v>
      </c>
      <c r="D26" s="15">
        <v>189.98828125</v>
      </c>
      <c r="E26" s="15">
        <v>345.552734375</v>
      </c>
      <c r="F26" s="15">
        <v>300.119140625</v>
      </c>
      <c r="G26" s="15">
        <v>413.609375</v>
      </c>
      <c r="H26" s="15">
        <v>367.818359375</v>
      </c>
      <c r="I26" s="15">
        <v>613.216796875</v>
      </c>
      <c r="J26" s="15">
        <v>491.576171875</v>
      </c>
      <c r="K26" s="15">
        <v>538.541015625</v>
      </c>
      <c r="L26" s="15">
        <v>374.275390625</v>
      </c>
      <c r="M26" s="15">
        <v>325.453125</v>
      </c>
      <c r="N26" s="15">
        <v>668.974609375</v>
      </c>
      <c r="O26" s="15">
        <v>402.337890625</v>
      </c>
      <c r="P26" s="15">
        <v>461.083984375</v>
      </c>
      <c r="Q26" s="15">
        <v>389.08203125</v>
      </c>
      <c r="R26" s="15">
        <v>243.138671875</v>
      </c>
      <c r="S26" s="15">
        <v>390.099609375</v>
      </c>
      <c r="T26" s="15">
        <v>754.994140625</v>
      </c>
      <c r="U26" s="15">
        <v>426.779296875</v>
      </c>
      <c r="V26" s="15">
        <v>271.748046875</v>
      </c>
      <c r="W26" s="36">
        <v>337.53515625</v>
      </c>
      <c r="X26" s="16">
        <v>185.85668700536817</v>
      </c>
      <c r="Y26" s="16">
        <v>183</v>
      </c>
      <c r="Z26" s="16">
        <v>568.6235106413975</v>
      </c>
      <c r="AA26" s="16">
        <v>72</v>
      </c>
      <c r="AB26" s="16">
        <v>117.89243161182786</v>
      </c>
      <c r="AC26" s="16">
        <v>616.05979738996155</v>
      </c>
      <c r="AD26" s="16">
        <v>213</v>
      </c>
      <c r="AE26" s="16">
        <v>177</v>
      </c>
      <c r="AF26" s="16">
        <v>169</v>
      </c>
      <c r="AG26" s="16">
        <v>301</v>
      </c>
      <c r="AH26" s="16">
        <v>510</v>
      </c>
      <c r="AI26" s="16">
        <v>275</v>
      </c>
      <c r="AJ26" s="16">
        <v>48</v>
      </c>
      <c r="AK26" s="16">
        <v>158</v>
      </c>
      <c r="AL26" s="16">
        <v>675</v>
      </c>
      <c r="AM26" s="16">
        <v>237</v>
      </c>
      <c r="AN26" s="16">
        <v>531</v>
      </c>
      <c r="AO26" s="16">
        <v>405</v>
      </c>
      <c r="AP26" s="17">
        <v>196</v>
      </c>
      <c r="AQ26" s="37">
        <v>276</v>
      </c>
    </row>
    <row r="27" spans="1:43" x14ac:dyDescent="0.25">
      <c r="A27">
        <v>192</v>
      </c>
      <c r="B27" t="s">
        <v>360</v>
      </c>
      <c r="C27">
        <v>0</v>
      </c>
      <c r="D27" s="15">
        <v>180.7548828125</v>
      </c>
      <c r="E27" s="15">
        <v>194.1484375</v>
      </c>
      <c r="F27" s="15">
        <v>80.763671875</v>
      </c>
      <c r="G27" s="15">
        <v>187.5302734375</v>
      </c>
      <c r="H27" s="15">
        <v>191.5576171875</v>
      </c>
      <c r="I27" s="15">
        <v>205.48828125</v>
      </c>
      <c r="J27" s="15">
        <v>258.0380859375</v>
      </c>
      <c r="K27" s="15">
        <v>180.6650390625</v>
      </c>
      <c r="L27" s="15">
        <v>191.353515625</v>
      </c>
      <c r="M27" s="15">
        <v>265.6064453125</v>
      </c>
      <c r="N27" s="15">
        <v>157.1240234375</v>
      </c>
      <c r="O27" s="15">
        <v>170.0869140625</v>
      </c>
      <c r="P27" s="15">
        <v>68.9326171875</v>
      </c>
      <c r="Q27" s="15">
        <v>124.7236328125</v>
      </c>
      <c r="R27" s="15">
        <v>121.4345703125</v>
      </c>
      <c r="S27" s="15">
        <v>362.4912109375</v>
      </c>
      <c r="T27" s="15">
        <v>307.0185546875</v>
      </c>
      <c r="U27" s="15">
        <v>143.6962890625</v>
      </c>
      <c r="V27" s="15">
        <v>202.345703125</v>
      </c>
      <c r="W27" s="36">
        <v>36.8369140625</v>
      </c>
      <c r="X27" s="18">
        <v>132.11578677803118</v>
      </c>
      <c r="Y27" s="18">
        <v>61.330718593313044</v>
      </c>
      <c r="Z27" s="18">
        <v>56.074809636213203</v>
      </c>
      <c r="AA27" s="18">
        <v>90.330718593313037</v>
      </c>
      <c r="AB27" s="18">
        <v>128.25760174842736</v>
      </c>
      <c r="AC27" s="18">
        <v>95.332191499771426</v>
      </c>
      <c r="AD27" s="18">
        <v>5.3307185933130414</v>
      </c>
      <c r="AE27" s="18">
        <v>48.330718593313044</v>
      </c>
      <c r="AF27" s="18">
        <v>50.330718593313044</v>
      </c>
      <c r="AG27" s="18">
        <v>45.330718593313044</v>
      </c>
      <c r="AH27" s="18">
        <v>173.33071859331304</v>
      </c>
      <c r="AI27" s="18">
        <v>52.330718593313044</v>
      </c>
      <c r="AJ27" s="18">
        <v>91.330718593313037</v>
      </c>
      <c r="AK27" s="18">
        <v>128.33071859331304</v>
      </c>
      <c r="AL27" s="18">
        <v>210.33071859331304</v>
      </c>
      <c r="AM27" s="18">
        <v>476.33071859331307</v>
      </c>
      <c r="AN27" s="18">
        <v>101.33071859331304</v>
      </c>
      <c r="AO27" s="18">
        <v>237.33071859331304</v>
      </c>
      <c r="AP27" s="19">
        <v>160.33071859331304</v>
      </c>
      <c r="AQ27" s="37">
        <v>249.33071859331304</v>
      </c>
    </row>
    <row r="28" spans="1:43" x14ac:dyDescent="0.25">
      <c r="A28">
        <v>305</v>
      </c>
      <c r="B28" t="s">
        <v>361</v>
      </c>
      <c r="C28">
        <v>0</v>
      </c>
      <c r="D28" s="15">
        <v>61.265625</v>
      </c>
      <c r="E28" s="15">
        <v>169.8720703125</v>
      </c>
      <c r="F28" s="15">
        <v>170.2626953125</v>
      </c>
      <c r="G28" s="15">
        <v>157.99072265625</v>
      </c>
      <c r="H28" s="15">
        <v>117.85009765625</v>
      </c>
      <c r="I28" s="15">
        <v>135.07861328125</v>
      </c>
      <c r="J28" s="15">
        <v>157.6455078125</v>
      </c>
      <c r="K28" s="15">
        <v>91.3974609375</v>
      </c>
      <c r="L28" s="15">
        <v>101.998046875</v>
      </c>
      <c r="M28" s="15">
        <v>160.3330078125</v>
      </c>
      <c r="N28" s="15">
        <v>171.2373046875</v>
      </c>
      <c r="O28" s="15">
        <v>178.8896484375</v>
      </c>
      <c r="P28" s="15">
        <v>214.6513671875</v>
      </c>
      <c r="Q28" s="15">
        <v>171.8955078125</v>
      </c>
      <c r="R28" s="15">
        <v>87.205078125</v>
      </c>
      <c r="S28" s="15">
        <v>203.380859375</v>
      </c>
      <c r="T28" s="15">
        <v>210.1748046875</v>
      </c>
      <c r="U28" s="15">
        <v>181.759765625</v>
      </c>
      <c r="V28" s="15">
        <v>74.044921875</v>
      </c>
      <c r="W28" s="36">
        <v>151.48828125</v>
      </c>
      <c r="X28" s="16">
        <v>21.877748500782175</v>
      </c>
      <c r="Y28" s="16">
        <v>140.04460501373458</v>
      </c>
      <c r="Z28" s="16">
        <v>130.14070397876611</v>
      </c>
      <c r="AA28" s="16">
        <v>53.044605013734596</v>
      </c>
      <c r="AB28" s="16">
        <v>42.960607218401137</v>
      </c>
      <c r="AC28" s="16">
        <v>19.461176757258386</v>
      </c>
      <c r="AD28" s="16">
        <v>15.044605013734595</v>
      </c>
      <c r="AE28" s="16">
        <v>59.044605013734596</v>
      </c>
      <c r="AF28" s="16">
        <v>18.044605013734593</v>
      </c>
      <c r="AG28" s="16">
        <v>55.044605013734596</v>
      </c>
      <c r="AH28" s="16">
        <v>64.044605013734596</v>
      </c>
      <c r="AI28" s="16">
        <v>110.0446050137346</v>
      </c>
      <c r="AJ28" s="16">
        <v>138.04460501373458</v>
      </c>
      <c r="AK28" s="16">
        <v>198.04460501373458</v>
      </c>
      <c r="AL28" s="16">
        <v>47.044605013734596</v>
      </c>
      <c r="AM28" s="16">
        <v>268.04460501373461</v>
      </c>
      <c r="AN28" s="16">
        <v>92.044605013734596</v>
      </c>
      <c r="AO28" s="16">
        <v>237.04460501373458</v>
      </c>
      <c r="AP28" s="17">
        <v>27.044605013734593</v>
      </c>
      <c r="AQ28" s="37">
        <v>130.04460501373458</v>
      </c>
    </row>
    <row r="29" spans="1:43" x14ac:dyDescent="0.25">
      <c r="A29">
        <v>319</v>
      </c>
      <c r="B29" t="s">
        <v>362</v>
      </c>
      <c r="C29">
        <v>0</v>
      </c>
      <c r="D29" s="15">
        <v>0.53369140625</v>
      </c>
      <c r="E29" s="15">
        <v>8.419921875</v>
      </c>
      <c r="F29" s="15">
        <v>5.77978515625</v>
      </c>
      <c r="G29" s="15">
        <v>41.2236328125</v>
      </c>
      <c r="H29" s="15">
        <v>17.08203125</v>
      </c>
      <c r="I29" s="15">
        <v>7.30322265625</v>
      </c>
      <c r="J29" s="15">
        <v>18.42041015625</v>
      </c>
      <c r="K29" s="15">
        <v>51.7021484375</v>
      </c>
      <c r="L29" s="15">
        <v>46.087890625</v>
      </c>
      <c r="M29" s="15">
        <v>50.7978515625</v>
      </c>
      <c r="N29" s="15">
        <v>68.0849609375</v>
      </c>
      <c r="O29" s="15">
        <v>-33.28515625</v>
      </c>
      <c r="P29" s="15">
        <v>-10.94873046875</v>
      </c>
      <c r="Q29" s="15">
        <v>20.77685546875</v>
      </c>
      <c r="R29" s="15">
        <v>7.603515625</v>
      </c>
      <c r="S29" s="15">
        <v>70.67919921875</v>
      </c>
      <c r="T29" s="15">
        <v>18.3046875</v>
      </c>
      <c r="U29" s="15">
        <v>5.224609375E-2</v>
      </c>
      <c r="V29" s="15">
        <v>-1.07275390625</v>
      </c>
      <c r="W29" s="36">
        <v>18.40869140625</v>
      </c>
      <c r="X29" s="18">
        <v>11.787758235348386</v>
      </c>
      <c r="Y29" s="18">
        <v>12.437252999265343</v>
      </c>
      <c r="Z29" s="18">
        <v>12.594408979423346</v>
      </c>
      <c r="AA29" s="18">
        <v>9.4372529992653433</v>
      </c>
      <c r="AB29" s="18">
        <v>39.164021325555993</v>
      </c>
      <c r="AC29" s="18">
        <v>10.112505617306866</v>
      </c>
      <c r="AD29" s="18">
        <v>8.4372529992653433</v>
      </c>
      <c r="AE29" s="18">
        <v>10.437252999265343</v>
      </c>
      <c r="AF29" s="18">
        <v>12.437252999265343</v>
      </c>
      <c r="AG29" s="18">
        <v>5.4372529992653442</v>
      </c>
      <c r="AH29" s="18">
        <v>7.4372529992653442</v>
      </c>
      <c r="AI29" s="18">
        <v>8.4372529992653433</v>
      </c>
      <c r="AJ29" s="18">
        <v>5.4372529992653442</v>
      </c>
      <c r="AK29" s="18">
        <v>10.437252999265343</v>
      </c>
      <c r="AL29" s="18">
        <v>112.43725299926534</v>
      </c>
      <c r="AM29" s="18">
        <v>26.437252999265343</v>
      </c>
      <c r="AN29" s="18">
        <v>49.437252999265347</v>
      </c>
      <c r="AO29" s="18">
        <v>19.437252999265343</v>
      </c>
      <c r="AP29" s="19">
        <v>13.437252999265343</v>
      </c>
      <c r="AQ29" s="37">
        <v>15.437252999265343</v>
      </c>
    </row>
    <row r="30" spans="1:43" x14ac:dyDescent="0.25">
      <c r="A30">
        <v>330</v>
      </c>
      <c r="B30" t="s">
        <v>363</v>
      </c>
      <c r="C30">
        <v>0</v>
      </c>
      <c r="D30" s="15">
        <v>81.54296875</v>
      </c>
      <c r="E30" s="15">
        <v>128.51123046875</v>
      </c>
      <c r="F30" s="15">
        <v>136.90869140625</v>
      </c>
      <c r="G30" s="15">
        <v>106.45263671875</v>
      </c>
      <c r="H30" s="15">
        <v>116.30224609375</v>
      </c>
      <c r="I30" s="15">
        <v>126.2177734375</v>
      </c>
      <c r="J30" s="15">
        <v>132.81689453125</v>
      </c>
      <c r="K30" s="15">
        <v>139.71044921875</v>
      </c>
      <c r="L30" s="15">
        <v>248.4677734375</v>
      </c>
      <c r="M30" s="15">
        <v>321.34033203125</v>
      </c>
      <c r="N30" s="15">
        <v>188.30029296875</v>
      </c>
      <c r="O30" s="15">
        <v>254.26708984375</v>
      </c>
      <c r="P30" s="15">
        <v>267.0859375</v>
      </c>
      <c r="Q30" s="15">
        <v>75.0419921875</v>
      </c>
      <c r="R30" s="15">
        <v>143.21435546875</v>
      </c>
      <c r="S30" s="15">
        <v>312.61376953125</v>
      </c>
      <c r="T30" s="15">
        <v>129.533203125</v>
      </c>
      <c r="U30" s="15">
        <v>313.91357421875</v>
      </c>
      <c r="V30" s="15">
        <v>249.134765625</v>
      </c>
      <c r="W30" s="36">
        <v>297.041015625</v>
      </c>
      <c r="X30" s="16">
        <v>64.134741870292117</v>
      </c>
      <c r="Y30" s="16">
        <v>111</v>
      </c>
      <c r="Z30" s="16">
        <v>57.880556065895036</v>
      </c>
      <c r="AA30" s="16">
        <v>120</v>
      </c>
      <c r="AB30" s="16">
        <v>54.971596546022411</v>
      </c>
      <c r="AC30" s="16">
        <v>221.56737093514607</v>
      </c>
      <c r="AD30" s="16">
        <v>52</v>
      </c>
      <c r="AE30" s="16">
        <v>52</v>
      </c>
      <c r="AF30" s="16">
        <v>305</v>
      </c>
      <c r="AG30" s="16">
        <v>264</v>
      </c>
      <c r="AH30" s="16">
        <v>222</v>
      </c>
      <c r="AI30" s="16">
        <v>282</v>
      </c>
      <c r="AJ30" s="16">
        <v>384</v>
      </c>
      <c r="AK30" s="16">
        <v>23</v>
      </c>
      <c r="AL30" s="16">
        <v>393</v>
      </c>
      <c r="AM30" s="16">
        <v>127</v>
      </c>
      <c r="AN30" s="16">
        <v>225</v>
      </c>
      <c r="AO30" s="16">
        <v>464</v>
      </c>
      <c r="AP30" s="17">
        <v>420</v>
      </c>
      <c r="AQ30" s="37">
        <v>348</v>
      </c>
    </row>
    <row r="31" spans="1:43" x14ac:dyDescent="0.25">
      <c r="A31">
        <v>331</v>
      </c>
      <c r="B31" t="s">
        <v>364</v>
      </c>
      <c r="C31">
        <v>0</v>
      </c>
      <c r="D31" s="15">
        <v>7.49755859375</v>
      </c>
      <c r="E31" s="15">
        <v>-4.4599609375</v>
      </c>
      <c r="F31" s="15">
        <v>18.720703125</v>
      </c>
      <c r="G31" s="15">
        <v>18.15283203125</v>
      </c>
      <c r="H31" s="15">
        <v>69.01416015625</v>
      </c>
      <c r="I31" s="15">
        <v>29.91162109375</v>
      </c>
      <c r="J31" s="15">
        <v>55.97216796875</v>
      </c>
      <c r="K31" s="15">
        <v>61.99658203125</v>
      </c>
      <c r="L31" s="15">
        <v>45.8349609375</v>
      </c>
      <c r="M31" s="15">
        <v>54.9755859375</v>
      </c>
      <c r="N31" s="15">
        <v>64.87744140625</v>
      </c>
      <c r="O31" s="15">
        <v>54.52880859375</v>
      </c>
      <c r="P31" s="15">
        <v>67.34521484375</v>
      </c>
      <c r="Q31" s="15">
        <v>69.3046875</v>
      </c>
      <c r="R31" s="15">
        <v>26.0673828125</v>
      </c>
      <c r="S31" s="15">
        <v>89.154296875</v>
      </c>
      <c r="T31" s="15">
        <v>77.98828125</v>
      </c>
      <c r="U31" s="15">
        <v>-18.83837890625</v>
      </c>
      <c r="V31" s="15">
        <v>32.01611328125</v>
      </c>
      <c r="W31" s="36">
        <v>-14.14111328125</v>
      </c>
      <c r="X31" s="18">
        <v>31.373705340808179</v>
      </c>
      <c r="Y31" s="18">
        <v>4.2868782234096878</v>
      </c>
      <c r="Z31" s="18">
        <v>20.883938668017439</v>
      </c>
      <c r="AA31" s="18">
        <v>12.286878223409687</v>
      </c>
      <c r="AB31" s="18">
        <v>18.090773134304413</v>
      </c>
      <c r="AC31" s="18">
        <v>30.830291782108933</v>
      </c>
      <c r="AD31" s="18">
        <v>2.2868782234096878</v>
      </c>
      <c r="AE31" s="18">
        <v>39.286878223409687</v>
      </c>
      <c r="AF31" s="18">
        <v>3.2868782234096878</v>
      </c>
      <c r="AG31" s="18">
        <v>40.286878223409687</v>
      </c>
      <c r="AH31" s="18">
        <v>23.286878223409687</v>
      </c>
      <c r="AI31" s="18">
        <v>52.286878223409687</v>
      </c>
      <c r="AJ31" s="18">
        <v>92.286878223409687</v>
      </c>
      <c r="AK31" s="18">
        <v>48.286878223409687</v>
      </c>
      <c r="AL31" s="18">
        <v>34.286878223409687</v>
      </c>
      <c r="AM31" s="18">
        <v>57.286878223409687</v>
      </c>
      <c r="AN31" s="18">
        <v>164.2868782234097</v>
      </c>
      <c r="AO31" s="18">
        <v>27.286878223409687</v>
      </c>
      <c r="AP31" s="19">
        <v>6.2868782234096878</v>
      </c>
      <c r="AQ31" s="37">
        <v>3.2868782234096878</v>
      </c>
    </row>
    <row r="32" spans="1:43" x14ac:dyDescent="0.25">
      <c r="A32">
        <v>360</v>
      </c>
      <c r="B32" t="s">
        <v>365</v>
      </c>
      <c r="C32">
        <v>0</v>
      </c>
      <c r="D32" s="15">
        <v>7.193359375</v>
      </c>
      <c r="E32" s="15">
        <v>94.2890625</v>
      </c>
      <c r="F32" s="15">
        <v>61.1640625</v>
      </c>
      <c r="G32" s="15">
        <v>-1.1044921875</v>
      </c>
      <c r="H32" s="15">
        <v>59.1650390625</v>
      </c>
      <c r="I32" s="15">
        <v>12.9521484375</v>
      </c>
      <c r="J32" s="15">
        <v>107.5390625</v>
      </c>
      <c r="K32" s="15">
        <v>49.1953125</v>
      </c>
      <c r="L32" s="15">
        <v>48.3525390625</v>
      </c>
      <c r="M32" s="15">
        <v>140.4912109375</v>
      </c>
      <c r="N32" s="15">
        <v>84.86328125</v>
      </c>
      <c r="O32" s="15">
        <v>111.5849609375</v>
      </c>
      <c r="P32" s="15">
        <v>64.421875</v>
      </c>
      <c r="Q32" s="15">
        <v>27.595703125</v>
      </c>
      <c r="R32" s="15">
        <v>58.1181640625</v>
      </c>
      <c r="S32" s="15">
        <v>68.7353515625</v>
      </c>
      <c r="T32" s="15">
        <v>-10.822265625</v>
      </c>
      <c r="U32" s="15">
        <v>-38.349609375</v>
      </c>
      <c r="V32" s="15">
        <v>1.3056640625</v>
      </c>
      <c r="W32" s="36">
        <v>-4.7314453125</v>
      </c>
      <c r="X32" s="16">
        <v>27.607976347990469</v>
      </c>
      <c r="Y32" s="16">
        <v>22.035571424235187</v>
      </c>
      <c r="Z32" s="16">
        <v>17.588967223120605</v>
      </c>
      <c r="AA32" s="16">
        <v>22.035571424235187</v>
      </c>
      <c r="AB32" s="16">
        <v>20.038988657378674</v>
      </c>
      <c r="AC32" s="16">
        <v>9.3217738861128279</v>
      </c>
      <c r="AD32" s="16">
        <v>15.035571424235187</v>
      </c>
      <c r="AE32" s="16">
        <v>21.035571424235187</v>
      </c>
      <c r="AF32" s="16">
        <v>80.035571424235187</v>
      </c>
      <c r="AG32" s="16">
        <v>18.035571424235187</v>
      </c>
      <c r="AH32" s="16">
        <v>31.035571424235187</v>
      </c>
      <c r="AI32" s="16">
        <v>71.035571424235187</v>
      </c>
      <c r="AJ32" s="16">
        <v>11.035571424235187</v>
      </c>
      <c r="AK32" s="16">
        <v>140.03557142423517</v>
      </c>
      <c r="AL32" s="16">
        <v>81.035571424235187</v>
      </c>
      <c r="AM32" s="16">
        <v>65.035571424235187</v>
      </c>
      <c r="AN32" s="16">
        <v>79.035571424235187</v>
      </c>
      <c r="AO32" s="16">
        <v>78.035571424235187</v>
      </c>
      <c r="AP32" s="17">
        <v>25.035571424235187</v>
      </c>
      <c r="AQ32" s="37">
        <v>13.035571424235187</v>
      </c>
    </row>
    <row r="33" spans="1:43" x14ac:dyDescent="0.25">
      <c r="A33">
        <v>380</v>
      </c>
      <c r="B33" t="s">
        <v>24</v>
      </c>
      <c r="C33">
        <v>0</v>
      </c>
      <c r="D33" s="15">
        <v>1062.1015625</v>
      </c>
      <c r="E33" s="15">
        <v>1331.046875</v>
      </c>
      <c r="F33" s="15">
        <v>1644.3125</v>
      </c>
      <c r="G33" s="15">
        <v>2288.7265625</v>
      </c>
      <c r="H33" s="15">
        <v>1898.859375</v>
      </c>
      <c r="I33" s="15">
        <v>1494.5234375</v>
      </c>
      <c r="J33" s="15">
        <v>1660.75</v>
      </c>
      <c r="K33" s="15">
        <v>1645.5390625</v>
      </c>
      <c r="L33" s="15">
        <v>1265.5703125</v>
      </c>
      <c r="M33" s="15">
        <v>1304.5</v>
      </c>
      <c r="N33" s="15">
        <v>2241.6328125</v>
      </c>
      <c r="O33" s="15">
        <v>2453.0859375</v>
      </c>
      <c r="P33" s="15">
        <v>2505.203125</v>
      </c>
      <c r="Q33" s="15">
        <v>2691.3828125</v>
      </c>
      <c r="R33" s="15">
        <v>1569.21875</v>
      </c>
      <c r="S33" s="15">
        <v>2042.8203125</v>
      </c>
      <c r="T33" s="15">
        <v>2449.390625</v>
      </c>
      <c r="U33" s="15">
        <v>1807.6796875</v>
      </c>
      <c r="V33" s="15">
        <v>1615.3515625</v>
      </c>
      <c r="W33" s="36">
        <v>1492.125</v>
      </c>
      <c r="X33" s="18">
        <v>1356.3373507257027</v>
      </c>
      <c r="Y33" s="18">
        <v>1456</v>
      </c>
      <c r="Z33" s="18">
        <v>528.24599179374115</v>
      </c>
      <c r="AA33" s="18">
        <v>1624</v>
      </c>
      <c r="AB33" s="18">
        <v>655.68072753995955</v>
      </c>
      <c r="AC33" s="18">
        <v>1108.6686753628514</v>
      </c>
      <c r="AD33" s="18">
        <v>603</v>
      </c>
      <c r="AE33" s="18">
        <v>1548</v>
      </c>
      <c r="AF33" s="18">
        <v>785</v>
      </c>
      <c r="AG33" s="18">
        <v>1133</v>
      </c>
      <c r="AH33" s="18">
        <v>1632</v>
      </c>
      <c r="AI33" s="18">
        <v>1703</v>
      </c>
      <c r="AJ33" s="18">
        <v>2280</v>
      </c>
      <c r="AK33" s="18">
        <v>3151</v>
      </c>
      <c r="AL33" s="18">
        <v>2177</v>
      </c>
      <c r="AM33" s="18">
        <v>1324</v>
      </c>
      <c r="AN33" s="18">
        <v>2210</v>
      </c>
      <c r="AO33" s="18">
        <v>3451</v>
      </c>
      <c r="AP33" s="19">
        <v>3472</v>
      </c>
      <c r="AQ33" s="37">
        <v>981</v>
      </c>
    </row>
    <row r="34" spans="1:43" x14ac:dyDescent="0.25">
      <c r="A34">
        <v>381</v>
      </c>
      <c r="B34" t="s">
        <v>366</v>
      </c>
      <c r="C34">
        <v>0</v>
      </c>
      <c r="D34" s="15">
        <v>73.09765625</v>
      </c>
      <c r="E34" s="15">
        <v>189.4453125</v>
      </c>
      <c r="F34" s="15">
        <v>177.20703125</v>
      </c>
      <c r="G34" s="15">
        <v>234.751953125</v>
      </c>
      <c r="H34" s="15">
        <v>292.556640625</v>
      </c>
      <c r="I34" s="15">
        <v>197.126953125</v>
      </c>
      <c r="J34" s="15">
        <v>222.6640625</v>
      </c>
      <c r="K34" s="15">
        <v>253.486328125</v>
      </c>
      <c r="L34" s="15">
        <v>310.9765625</v>
      </c>
      <c r="M34" s="15">
        <v>412.556640625</v>
      </c>
      <c r="N34" s="15">
        <v>489.94921875</v>
      </c>
      <c r="O34" s="15">
        <v>395.095703125</v>
      </c>
      <c r="P34" s="15">
        <v>268.8828125</v>
      </c>
      <c r="Q34" s="15">
        <v>353.255859375</v>
      </c>
      <c r="R34" s="15">
        <v>409.03515625</v>
      </c>
      <c r="S34" s="15">
        <v>520.373046875</v>
      </c>
      <c r="T34" s="15">
        <v>189.060546875</v>
      </c>
      <c r="U34" s="15">
        <v>265.025390625</v>
      </c>
      <c r="V34" s="15">
        <v>198.87890625</v>
      </c>
      <c r="W34" s="36">
        <v>224.642578125</v>
      </c>
      <c r="X34" s="16">
        <v>59.239169575601693</v>
      </c>
      <c r="Y34" s="16">
        <v>252</v>
      </c>
      <c r="Z34" s="16">
        <v>84.665086655643336</v>
      </c>
      <c r="AA34" s="16">
        <v>116</v>
      </c>
      <c r="AB34" s="16">
        <v>128.33709351460593</v>
      </c>
      <c r="AC34" s="16">
        <v>45.619584787800846</v>
      </c>
      <c r="AD34" s="16">
        <v>35</v>
      </c>
      <c r="AE34" s="16">
        <v>107</v>
      </c>
      <c r="AF34" s="16">
        <v>380</v>
      </c>
      <c r="AG34" s="16">
        <v>418</v>
      </c>
      <c r="AH34" s="16">
        <v>60</v>
      </c>
      <c r="AI34" s="16">
        <v>451</v>
      </c>
      <c r="AJ34" s="16">
        <v>685</v>
      </c>
      <c r="AK34" s="16">
        <v>347</v>
      </c>
      <c r="AL34" s="16">
        <v>424</v>
      </c>
      <c r="AM34" s="16">
        <v>291</v>
      </c>
      <c r="AN34" s="16">
        <v>371</v>
      </c>
      <c r="AO34" s="16">
        <v>687</v>
      </c>
      <c r="AP34" s="17">
        <v>243</v>
      </c>
      <c r="AQ34" s="37">
        <v>81</v>
      </c>
    </row>
    <row r="35" spans="1:43" x14ac:dyDescent="0.25">
      <c r="A35">
        <v>382</v>
      </c>
      <c r="B35" t="s">
        <v>367</v>
      </c>
      <c r="C35">
        <v>0</v>
      </c>
      <c r="D35" s="15">
        <v>-12.51171875</v>
      </c>
      <c r="E35" s="15">
        <v>39.60546875</v>
      </c>
      <c r="F35" s="15">
        <v>45.29296875</v>
      </c>
      <c r="G35" s="15">
        <v>45.501953125</v>
      </c>
      <c r="H35" s="15">
        <v>72.7724609375</v>
      </c>
      <c r="I35" s="15">
        <v>66.521484375</v>
      </c>
      <c r="J35" s="15">
        <v>-4.9892578125</v>
      </c>
      <c r="K35" s="15">
        <v>104.7353515625</v>
      </c>
      <c r="L35" s="15">
        <v>91.2353515625</v>
      </c>
      <c r="M35" s="15">
        <v>133.384765625</v>
      </c>
      <c r="N35" s="15">
        <v>128.8271484375</v>
      </c>
      <c r="O35" s="15">
        <v>102.9755859375</v>
      </c>
      <c r="P35" s="15">
        <v>84.2509765625</v>
      </c>
      <c r="Q35" s="15">
        <v>118.537109375</v>
      </c>
      <c r="R35" s="15">
        <v>25.552734375</v>
      </c>
      <c r="S35" s="15">
        <v>87.904296875</v>
      </c>
      <c r="T35" s="15">
        <v>-6.2998046875</v>
      </c>
      <c r="U35" s="15">
        <v>-56.3896484375</v>
      </c>
      <c r="V35" s="15">
        <v>-4.369140625</v>
      </c>
      <c r="W35" s="36">
        <v>64.3984375</v>
      </c>
      <c r="X35" s="18">
        <v>28.639192185550353</v>
      </c>
      <c r="Y35" s="18">
        <v>78.193335121431303</v>
      </c>
      <c r="Z35" s="18">
        <v>93.997989417469029</v>
      </c>
      <c r="AA35" s="18">
        <v>57.193335121431303</v>
      </c>
      <c r="AB35" s="18">
        <v>54.753834845847976</v>
      </c>
      <c r="AC35" s="18">
        <v>18.416263653490827</v>
      </c>
      <c r="AD35" s="18">
        <v>51.193335121431303</v>
      </c>
      <c r="AE35" s="18">
        <v>36.193335121431303</v>
      </c>
      <c r="AF35" s="18">
        <v>178.19333512143129</v>
      </c>
      <c r="AG35" s="18">
        <v>95.193335121431303</v>
      </c>
      <c r="AH35" s="18">
        <v>76.193335121431303</v>
      </c>
      <c r="AI35" s="18">
        <v>97.193335121431303</v>
      </c>
      <c r="AJ35" s="18">
        <v>126.1933351214313</v>
      </c>
      <c r="AK35" s="18">
        <v>63.193335121431303</v>
      </c>
      <c r="AL35" s="18">
        <v>26.1933351214313</v>
      </c>
      <c r="AM35" s="18">
        <v>106.1933351214313</v>
      </c>
      <c r="AN35" s="18">
        <v>69.193335121431303</v>
      </c>
      <c r="AO35" s="18">
        <v>67.193335121431303</v>
      </c>
      <c r="AP35" s="19">
        <v>36.193335121431303</v>
      </c>
      <c r="AQ35" s="37">
        <v>76.193335121431303</v>
      </c>
    </row>
    <row r="36" spans="1:43" x14ac:dyDescent="0.25">
      <c r="A36">
        <v>428</v>
      </c>
      <c r="B36" t="s">
        <v>368</v>
      </c>
      <c r="C36">
        <v>1</v>
      </c>
      <c r="D36" s="15">
        <v>-20.90380859375</v>
      </c>
      <c r="E36" s="15">
        <v>-28.357421875</v>
      </c>
      <c r="F36" s="15">
        <v>5.4296875</v>
      </c>
      <c r="G36" s="15">
        <v>-20.263671875</v>
      </c>
      <c r="H36" s="15">
        <v>20.650390625</v>
      </c>
      <c r="I36" s="15">
        <v>-8.23779296875</v>
      </c>
      <c r="J36" s="15">
        <v>-4.43798828125</v>
      </c>
      <c r="K36" s="15">
        <v>41.0146484375</v>
      </c>
      <c r="L36" s="15">
        <v>57.10986328125</v>
      </c>
      <c r="M36" s="15">
        <v>24.54931640625</v>
      </c>
      <c r="N36" s="15">
        <v>63.39697265625</v>
      </c>
      <c r="O36" s="15">
        <v>8.5078125</v>
      </c>
      <c r="P36" s="15">
        <v>-33.640625</v>
      </c>
      <c r="Q36" s="15">
        <v>6.484375</v>
      </c>
      <c r="R36" s="15">
        <v>20.2568359375</v>
      </c>
      <c r="S36" s="15">
        <v>-0.45361328125</v>
      </c>
      <c r="T36" s="15">
        <v>10.69482421875</v>
      </c>
      <c r="U36" s="15">
        <v>-38.3935546875</v>
      </c>
      <c r="V36" s="15">
        <v>-18.05224609375</v>
      </c>
      <c r="W36" s="36">
        <v>4.5888671875</v>
      </c>
      <c r="X36" s="16">
        <v>28</v>
      </c>
      <c r="Y36" s="16">
        <v>26</v>
      </c>
      <c r="Z36" s="16">
        <v>3</v>
      </c>
      <c r="AA36" s="16">
        <v>12.496826693242017</v>
      </c>
      <c r="AB36" s="16">
        <v>0</v>
      </c>
      <c r="AC36" s="16">
        <v>16.716965014948634</v>
      </c>
      <c r="AD36" s="16">
        <v>1</v>
      </c>
      <c r="AE36" s="16">
        <v>5</v>
      </c>
      <c r="AF36" s="16">
        <v>9</v>
      </c>
      <c r="AG36" s="16">
        <v>11</v>
      </c>
      <c r="AH36" s="16">
        <v>42</v>
      </c>
      <c r="AI36" s="16">
        <v>24</v>
      </c>
      <c r="AJ36" s="16">
        <v>12</v>
      </c>
      <c r="AK36" s="16">
        <v>11</v>
      </c>
      <c r="AL36" s="16">
        <v>-8</v>
      </c>
      <c r="AM36" s="16">
        <v>28</v>
      </c>
      <c r="AN36" s="16">
        <v>21</v>
      </c>
      <c r="AO36" s="16">
        <v>5</v>
      </c>
      <c r="AP36" s="17">
        <v>16</v>
      </c>
      <c r="AQ36" s="37">
        <v>3</v>
      </c>
    </row>
    <row r="37" spans="1:43" x14ac:dyDescent="0.25">
      <c r="A37">
        <v>461</v>
      </c>
      <c r="B37" t="s">
        <v>369</v>
      </c>
      <c r="C37">
        <v>0</v>
      </c>
      <c r="D37" s="15">
        <v>20.8701171875</v>
      </c>
      <c r="E37" s="15">
        <v>28.01171875</v>
      </c>
      <c r="F37" s="15">
        <v>74.2197265625</v>
      </c>
      <c r="G37" s="15">
        <v>78.2587890625</v>
      </c>
      <c r="H37" s="15">
        <v>38.99755859375</v>
      </c>
      <c r="I37" s="15">
        <v>28.30224609375</v>
      </c>
      <c r="J37" s="15">
        <v>101.57275390625</v>
      </c>
      <c r="K37" s="15">
        <v>28.98046875</v>
      </c>
      <c r="L37" s="15">
        <v>40.65185546875</v>
      </c>
      <c r="M37" s="15">
        <v>112.359375</v>
      </c>
      <c r="N37" s="15">
        <v>87.04345703125</v>
      </c>
      <c r="O37" s="15">
        <v>45.7001953125</v>
      </c>
      <c r="P37" s="15">
        <v>114.93603515625</v>
      </c>
      <c r="Q37" s="15">
        <v>63.2001953125</v>
      </c>
      <c r="R37" s="15">
        <v>46.47705078125</v>
      </c>
      <c r="S37" s="15">
        <v>46.70263671875</v>
      </c>
      <c r="T37" s="15">
        <v>82.80224609375</v>
      </c>
      <c r="U37" s="15">
        <v>6.2431640625</v>
      </c>
      <c r="V37" s="15">
        <v>-24.90087890625</v>
      </c>
      <c r="W37" s="36">
        <v>-28.3115234375</v>
      </c>
      <c r="X37" s="18">
        <v>14.03726867303002</v>
      </c>
      <c r="Y37" s="18">
        <v>26.03726867303002</v>
      </c>
      <c r="Z37" s="18">
        <v>113.03726867303003</v>
      </c>
      <c r="AA37" s="18">
        <v>16.479545960845574</v>
      </c>
      <c r="AB37" s="18">
        <v>59.03726867303002</v>
      </c>
      <c r="AC37" s="18">
        <v>37.723549647426267</v>
      </c>
      <c r="AD37" s="18">
        <v>23.03726867303002</v>
      </c>
      <c r="AE37" s="18">
        <v>8.0372686730300202</v>
      </c>
      <c r="AF37" s="18">
        <v>41.03726867303002</v>
      </c>
      <c r="AG37" s="18">
        <v>52.03726867303002</v>
      </c>
      <c r="AH37" s="18">
        <v>17.03726867303002</v>
      </c>
      <c r="AI37" s="18">
        <v>61.03726867303002</v>
      </c>
      <c r="AJ37" s="18">
        <v>86.037268673030027</v>
      </c>
      <c r="AK37" s="18">
        <v>177.03726867303001</v>
      </c>
      <c r="AL37" s="18">
        <v>81.037268673030027</v>
      </c>
      <c r="AM37" s="18">
        <v>53.03726867303002</v>
      </c>
      <c r="AN37" s="18">
        <v>16.03726867303002</v>
      </c>
      <c r="AO37" s="18">
        <v>12.03726867303002</v>
      </c>
      <c r="AP37" s="19">
        <v>-0.96273132696997932</v>
      </c>
      <c r="AQ37" s="37">
        <v>8.0372686730300202</v>
      </c>
    </row>
    <row r="38" spans="1:43" x14ac:dyDescent="0.25">
      <c r="A38">
        <v>480</v>
      </c>
      <c r="B38" t="s">
        <v>370</v>
      </c>
      <c r="C38">
        <v>0</v>
      </c>
      <c r="D38" s="15">
        <v>204.767578125</v>
      </c>
      <c r="E38" s="15">
        <v>321.0234375</v>
      </c>
      <c r="F38" s="15">
        <v>202.328125</v>
      </c>
      <c r="G38" s="15">
        <v>196.85546875</v>
      </c>
      <c r="H38" s="15">
        <v>278.35546875</v>
      </c>
      <c r="I38" s="15">
        <v>212.775390625</v>
      </c>
      <c r="J38" s="15">
        <v>289.0703125</v>
      </c>
      <c r="K38" s="15">
        <v>336.515625</v>
      </c>
      <c r="L38" s="15">
        <v>349.08984375</v>
      </c>
      <c r="M38" s="15">
        <v>349.23046875</v>
      </c>
      <c r="N38" s="15">
        <v>293.16796875</v>
      </c>
      <c r="O38" s="15">
        <v>190.033203125</v>
      </c>
      <c r="P38" s="15">
        <v>228.544921875</v>
      </c>
      <c r="Q38" s="15">
        <v>287.31640625</v>
      </c>
      <c r="R38" s="15">
        <v>210.4453125</v>
      </c>
      <c r="S38" s="15">
        <v>313.28515625</v>
      </c>
      <c r="T38" s="15">
        <v>200.892578125</v>
      </c>
      <c r="U38" s="15">
        <v>207.41796875</v>
      </c>
      <c r="V38" s="15">
        <v>152.935546875</v>
      </c>
      <c r="W38" s="36">
        <v>108.623046875</v>
      </c>
      <c r="X38" s="16">
        <v>198</v>
      </c>
      <c r="Y38" s="16">
        <v>300</v>
      </c>
      <c r="Z38" s="16">
        <v>186</v>
      </c>
      <c r="AA38" s="16">
        <v>148.86886412852078</v>
      </c>
      <c r="AB38" s="16">
        <v>171</v>
      </c>
      <c r="AC38" s="16">
        <v>106.23873607229295</v>
      </c>
      <c r="AD38" s="16">
        <v>292</v>
      </c>
      <c r="AE38" s="16">
        <v>211</v>
      </c>
      <c r="AF38" s="16">
        <v>157</v>
      </c>
      <c r="AG38" s="16">
        <v>251</v>
      </c>
      <c r="AH38" s="16">
        <v>121</v>
      </c>
      <c r="AI38" s="16">
        <v>274</v>
      </c>
      <c r="AJ38" s="16">
        <v>273</v>
      </c>
      <c r="AK38" s="16">
        <v>361</v>
      </c>
      <c r="AL38" s="16">
        <v>653</v>
      </c>
      <c r="AM38" s="16">
        <v>361</v>
      </c>
      <c r="AN38" s="16">
        <v>557</v>
      </c>
      <c r="AO38" s="16">
        <v>348</v>
      </c>
      <c r="AP38" s="17">
        <v>445</v>
      </c>
      <c r="AQ38" s="37">
        <v>71</v>
      </c>
    </row>
    <row r="39" spans="1:43" x14ac:dyDescent="0.25">
      <c r="A39">
        <v>481</v>
      </c>
      <c r="B39" t="s">
        <v>371</v>
      </c>
      <c r="C39">
        <v>1</v>
      </c>
      <c r="D39" s="15">
        <v>26.634765625</v>
      </c>
      <c r="E39" s="15">
        <v>35.53076171875</v>
      </c>
      <c r="F39" s="15">
        <v>20.24072265625</v>
      </c>
      <c r="G39" s="15">
        <v>25.095703125</v>
      </c>
      <c r="H39" s="15">
        <v>72.00146484375</v>
      </c>
      <c r="I39" s="15">
        <v>40.14453125</v>
      </c>
      <c r="J39" s="15">
        <v>26.37353515625</v>
      </c>
      <c r="K39" s="15">
        <v>109.67919921875</v>
      </c>
      <c r="L39" s="15">
        <v>88.26611328125</v>
      </c>
      <c r="M39" s="15">
        <v>86.54638671875</v>
      </c>
      <c r="N39" s="15">
        <v>83.41162109375</v>
      </c>
      <c r="O39" s="15">
        <v>20.6552734375</v>
      </c>
      <c r="P39" s="15">
        <v>-25.0263671875</v>
      </c>
      <c r="Q39" s="15">
        <v>-41.82470703125</v>
      </c>
      <c r="R39" s="15">
        <v>-34.36083984375</v>
      </c>
      <c r="S39" s="15">
        <v>79.51611328125</v>
      </c>
      <c r="T39" s="15">
        <v>-33.92236328125</v>
      </c>
      <c r="U39" s="15">
        <v>55.11181640625</v>
      </c>
      <c r="V39" s="15">
        <v>-17.904296875</v>
      </c>
      <c r="W39" s="36">
        <v>-28.9501953125</v>
      </c>
      <c r="X39" s="18">
        <v>10</v>
      </c>
      <c r="Y39" s="18">
        <v>73</v>
      </c>
      <c r="Z39" s="18">
        <v>24</v>
      </c>
      <c r="AA39" s="18">
        <v>1.2711959657417746</v>
      </c>
      <c r="AB39" s="18">
        <v>1</v>
      </c>
      <c r="AC39" s="18">
        <v>5.590047730729748</v>
      </c>
      <c r="AD39" s="18">
        <v>24</v>
      </c>
      <c r="AE39" s="18">
        <v>92</v>
      </c>
      <c r="AF39" s="18">
        <v>2</v>
      </c>
      <c r="AG39" s="18">
        <v>26</v>
      </c>
      <c r="AH39" s="18">
        <v>4</v>
      </c>
      <c r="AI39" s="18">
        <v>5</v>
      </c>
      <c r="AJ39" s="18">
        <v>43</v>
      </c>
      <c r="AK39" s="18">
        <v>6</v>
      </c>
      <c r="AL39" s="18">
        <v>17</v>
      </c>
      <c r="AM39" s="18">
        <v>112</v>
      </c>
      <c r="AN39" s="18">
        <v>76</v>
      </c>
      <c r="AO39" s="18">
        <v>64</v>
      </c>
      <c r="AP39" s="19">
        <v>52</v>
      </c>
      <c r="AQ39" s="37">
        <v>84</v>
      </c>
    </row>
    <row r="40" spans="1:43" x14ac:dyDescent="0.25">
      <c r="A40">
        <v>482</v>
      </c>
      <c r="B40" t="s">
        <v>372</v>
      </c>
      <c r="C40">
        <v>1</v>
      </c>
      <c r="D40" s="15">
        <v>-22.41943359375</v>
      </c>
      <c r="E40" s="15">
        <v>-13.6787109375</v>
      </c>
      <c r="F40" s="15">
        <v>8.74853515625</v>
      </c>
      <c r="G40" s="15">
        <v>24.06591796875</v>
      </c>
      <c r="H40" s="15">
        <v>-17.93798828125</v>
      </c>
      <c r="I40" s="15">
        <v>35.4609375</v>
      </c>
      <c r="J40" s="15">
        <v>42.09033203125</v>
      </c>
      <c r="K40" s="15">
        <v>79.248046875</v>
      </c>
      <c r="L40" s="15">
        <v>70.89111328125</v>
      </c>
      <c r="M40" s="15">
        <v>106.1826171875</v>
      </c>
      <c r="N40" s="15">
        <v>161.43212890625</v>
      </c>
      <c r="O40" s="15">
        <v>-0.6640625</v>
      </c>
      <c r="P40" s="15">
        <v>-57.57080078125</v>
      </c>
      <c r="Q40" s="15">
        <v>-23.9990234375</v>
      </c>
      <c r="R40" s="15">
        <v>-48.4052734375</v>
      </c>
      <c r="S40" s="15">
        <v>-4.14697265625</v>
      </c>
      <c r="T40" s="15">
        <v>-71.6787109375</v>
      </c>
      <c r="U40" s="15">
        <v>-80.63134765625</v>
      </c>
      <c r="V40" s="15">
        <v>-96.09814453125</v>
      </c>
      <c r="W40" s="36">
        <v>-103.70849609375</v>
      </c>
      <c r="X40" s="16">
        <v>13.293006502445285</v>
      </c>
      <c r="Y40" s="16">
        <v>31.293006502445287</v>
      </c>
      <c r="Z40" s="16">
        <v>17.293006502445287</v>
      </c>
      <c r="AA40" s="16">
        <v>14.328381192420334</v>
      </c>
      <c r="AB40" s="16">
        <v>21.293006502445287</v>
      </c>
      <c r="AC40" s="16">
        <v>13.750404765556249</v>
      </c>
      <c r="AD40" s="16">
        <v>53.293006502445287</v>
      </c>
      <c r="AE40" s="16">
        <v>-1.7069934975547145</v>
      </c>
      <c r="AF40" s="16">
        <v>6.2930065024452855</v>
      </c>
      <c r="AG40" s="16">
        <v>12.293006502445285</v>
      </c>
      <c r="AH40" s="16">
        <v>27.293006502445287</v>
      </c>
      <c r="AI40" s="16">
        <v>26.293006502445287</v>
      </c>
      <c r="AJ40" s="16">
        <v>19.293006502445287</v>
      </c>
      <c r="AK40" s="16">
        <v>4.2930065024452855</v>
      </c>
      <c r="AL40" s="16">
        <v>31.293006502445287</v>
      </c>
      <c r="AM40" s="16">
        <v>9.2930065024452855</v>
      </c>
      <c r="AN40" s="16">
        <v>27.293006502445287</v>
      </c>
      <c r="AO40" s="16">
        <v>6.2930065024452855</v>
      </c>
      <c r="AP40" s="17">
        <v>13.293006502445285</v>
      </c>
      <c r="AQ40" s="37">
        <v>81.29300650244528</v>
      </c>
    </row>
    <row r="41" spans="1:43" x14ac:dyDescent="0.25">
      <c r="A41">
        <v>483</v>
      </c>
      <c r="B41" t="s">
        <v>373</v>
      </c>
      <c r="C41">
        <v>0</v>
      </c>
      <c r="D41" s="15">
        <v>5.6142578125</v>
      </c>
      <c r="E41" s="15">
        <v>90.90234375</v>
      </c>
      <c r="F41" s="15">
        <v>18.2216796875</v>
      </c>
      <c r="G41" s="15">
        <v>29.89453125</v>
      </c>
      <c r="H41" s="15">
        <v>173.599609375</v>
      </c>
      <c r="I41" s="15">
        <v>78.34375</v>
      </c>
      <c r="J41" s="15">
        <v>163.466796875</v>
      </c>
      <c r="K41" s="15">
        <v>150.51953125</v>
      </c>
      <c r="L41" s="15">
        <v>179.66796875</v>
      </c>
      <c r="M41" s="15">
        <v>71.587890625</v>
      </c>
      <c r="N41" s="15">
        <v>104.431640625</v>
      </c>
      <c r="O41" s="15">
        <v>142.833984375</v>
      </c>
      <c r="P41" s="15">
        <v>148.7734375</v>
      </c>
      <c r="Q41" s="15">
        <v>49.001953125</v>
      </c>
      <c r="R41" s="15">
        <v>74.40625</v>
      </c>
      <c r="S41" s="15">
        <v>52.05078125</v>
      </c>
      <c r="T41" s="15">
        <v>26.89453125</v>
      </c>
      <c r="U41" s="15">
        <v>-21.541015625</v>
      </c>
      <c r="V41" s="15">
        <v>-3.8203125</v>
      </c>
      <c r="W41" s="36">
        <v>-36.392578125</v>
      </c>
      <c r="X41" s="18">
        <v>21</v>
      </c>
      <c r="Y41" s="18">
        <v>56</v>
      </c>
      <c r="Z41" s="18">
        <v>55</v>
      </c>
      <c r="AA41" s="18">
        <v>-0.93872183549757593</v>
      </c>
      <c r="AB41" s="18">
        <v>10</v>
      </c>
      <c r="AC41" s="18">
        <v>61.909468967532611</v>
      </c>
      <c r="AD41" s="18">
        <v>21</v>
      </c>
      <c r="AE41" s="18">
        <v>3</v>
      </c>
      <c r="AF41" s="18">
        <v>15</v>
      </c>
      <c r="AG41" s="18">
        <v>75</v>
      </c>
      <c r="AH41" s="18">
        <v>133</v>
      </c>
      <c r="AI41" s="18">
        <v>89</v>
      </c>
      <c r="AJ41" s="18">
        <v>212</v>
      </c>
      <c r="AK41" s="18">
        <v>39</v>
      </c>
      <c r="AL41" s="18">
        <v>118</v>
      </c>
      <c r="AM41" s="18">
        <v>172</v>
      </c>
      <c r="AN41" s="18">
        <v>129</v>
      </c>
      <c r="AO41" s="18">
        <v>135</v>
      </c>
      <c r="AP41" s="19">
        <v>233</v>
      </c>
      <c r="AQ41" s="37">
        <v>28</v>
      </c>
    </row>
    <row r="42" spans="1:43" x14ac:dyDescent="0.25">
      <c r="A42">
        <v>484</v>
      </c>
      <c r="B42" t="s">
        <v>374</v>
      </c>
      <c r="C42">
        <v>0</v>
      </c>
      <c r="D42" s="15">
        <v>323.61328125</v>
      </c>
      <c r="E42" s="15">
        <v>547.46875</v>
      </c>
      <c r="F42" s="15">
        <v>590.296875</v>
      </c>
      <c r="G42" s="15">
        <v>384.140625</v>
      </c>
      <c r="H42" s="15">
        <v>473.75390625</v>
      </c>
      <c r="I42" s="15">
        <v>654.21875</v>
      </c>
      <c r="J42" s="15">
        <v>591.35546875</v>
      </c>
      <c r="K42" s="15">
        <v>455.3984375</v>
      </c>
      <c r="L42" s="15">
        <v>515.22265625</v>
      </c>
      <c r="M42" s="15">
        <v>501.04296875</v>
      </c>
      <c r="N42" s="15">
        <v>665.02734375</v>
      </c>
      <c r="O42" s="15">
        <v>352.79296875</v>
      </c>
      <c r="P42" s="15">
        <v>437.6484375</v>
      </c>
      <c r="Q42" s="15">
        <v>475.015625</v>
      </c>
      <c r="R42" s="15">
        <v>84.47265625</v>
      </c>
      <c r="S42" s="15">
        <v>424.0234375</v>
      </c>
      <c r="T42" s="15">
        <v>343.9375</v>
      </c>
      <c r="U42" s="15">
        <v>52.33203125</v>
      </c>
      <c r="V42" s="15">
        <v>86.9140625</v>
      </c>
      <c r="W42" s="36">
        <v>25.3203125</v>
      </c>
      <c r="X42" s="16">
        <v>381</v>
      </c>
      <c r="Y42" s="16">
        <v>294</v>
      </c>
      <c r="Z42" s="16">
        <v>313</v>
      </c>
      <c r="AA42" s="16">
        <v>121.25888488426983</v>
      </c>
      <c r="AB42" s="16">
        <v>331</v>
      </c>
      <c r="AC42" s="16">
        <v>131.77062274740177</v>
      </c>
      <c r="AD42" s="16">
        <v>120</v>
      </c>
      <c r="AE42" s="16">
        <v>145</v>
      </c>
      <c r="AF42" s="16">
        <v>182</v>
      </c>
      <c r="AG42" s="16">
        <v>342</v>
      </c>
      <c r="AH42" s="16">
        <v>242</v>
      </c>
      <c r="AI42" s="16">
        <v>280</v>
      </c>
      <c r="AJ42" s="16">
        <v>654</v>
      </c>
      <c r="AK42" s="16">
        <v>256</v>
      </c>
      <c r="AL42" s="16">
        <v>509</v>
      </c>
      <c r="AM42" s="16">
        <v>692</v>
      </c>
      <c r="AN42" s="16">
        <v>426</v>
      </c>
      <c r="AO42" s="16">
        <v>1331</v>
      </c>
      <c r="AP42" s="17">
        <v>579</v>
      </c>
      <c r="AQ42" s="37">
        <v>236</v>
      </c>
    </row>
    <row r="43" spans="1:43" x14ac:dyDescent="0.25">
      <c r="A43">
        <v>486</v>
      </c>
      <c r="B43" t="s">
        <v>375</v>
      </c>
      <c r="C43">
        <v>0</v>
      </c>
      <c r="D43" s="15">
        <v>219.0185546875</v>
      </c>
      <c r="E43" s="15">
        <v>162.4912109375</v>
      </c>
      <c r="F43" s="15">
        <v>175.5625</v>
      </c>
      <c r="G43" s="15">
        <v>164.685546875</v>
      </c>
      <c r="H43" s="15">
        <v>248.111328125</v>
      </c>
      <c r="I43" s="15">
        <v>174.8095703125</v>
      </c>
      <c r="J43" s="15">
        <v>268.548828125</v>
      </c>
      <c r="K43" s="15">
        <v>215.46484375</v>
      </c>
      <c r="L43" s="15">
        <v>289.103515625</v>
      </c>
      <c r="M43" s="15">
        <v>163.880859375</v>
      </c>
      <c r="N43" s="15">
        <v>260.9072265625</v>
      </c>
      <c r="O43" s="15">
        <v>233.806640625</v>
      </c>
      <c r="P43" s="15">
        <v>352.5078125</v>
      </c>
      <c r="Q43" s="15">
        <v>345.44140625</v>
      </c>
      <c r="R43" s="15">
        <v>363.455078125</v>
      </c>
      <c r="S43" s="15">
        <v>389.373046875</v>
      </c>
      <c r="T43" s="15">
        <v>266.373046875</v>
      </c>
      <c r="U43" s="15">
        <v>279.578125</v>
      </c>
      <c r="V43" s="15">
        <v>344.7265625</v>
      </c>
      <c r="W43" s="36">
        <v>137.625</v>
      </c>
      <c r="X43" s="18">
        <v>153</v>
      </c>
      <c r="Y43" s="18">
        <v>170</v>
      </c>
      <c r="Z43" s="18">
        <v>100</v>
      </c>
      <c r="AA43" s="18">
        <v>88.179488524393619</v>
      </c>
      <c r="AB43" s="18">
        <v>68</v>
      </c>
      <c r="AC43" s="18">
        <v>166.97596229497142</v>
      </c>
      <c r="AD43" s="18">
        <v>104</v>
      </c>
      <c r="AE43" s="18">
        <v>34</v>
      </c>
      <c r="AF43" s="18">
        <v>210</v>
      </c>
      <c r="AG43" s="18">
        <v>130</v>
      </c>
      <c r="AH43" s="18">
        <v>115</v>
      </c>
      <c r="AI43" s="18">
        <v>280</v>
      </c>
      <c r="AJ43" s="18">
        <v>441</v>
      </c>
      <c r="AK43" s="18">
        <v>280</v>
      </c>
      <c r="AL43" s="18">
        <v>343</v>
      </c>
      <c r="AM43" s="18">
        <v>176</v>
      </c>
      <c r="AN43" s="18">
        <v>365</v>
      </c>
      <c r="AO43" s="18">
        <v>736</v>
      </c>
      <c r="AP43" s="19">
        <v>151</v>
      </c>
      <c r="AQ43" s="37">
        <v>273</v>
      </c>
    </row>
    <row r="44" spans="1:43" x14ac:dyDescent="0.25">
      <c r="A44">
        <v>488</v>
      </c>
      <c r="B44" t="s">
        <v>376</v>
      </c>
      <c r="C44">
        <v>0</v>
      </c>
      <c r="D44" s="15">
        <v>77.80517578125</v>
      </c>
      <c r="E44" s="15">
        <v>74.17919921875</v>
      </c>
      <c r="F44" s="15">
        <v>141.66796875</v>
      </c>
      <c r="G44" s="15">
        <v>74.8896484375</v>
      </c>
      <c r="H44" s="15">
        <v>19.5966796875</v>
      </c>
      <c r="I44" s="15">
        <v>56.955078125</v>
      </c>
      <c r="J44" s="15">
        <v>44.7509765625</v>
      </c>
      <c r="K44" s="15">
        <v>123.36181640625</v>
      </c>
      <c r="L44" s="15">
        <v>112.41943359375</v>
      </c>
      <c r="M44" s="15">
        <v>147.8212890625</v>
      </c>
      <c r="N44" s="15">
        <v>192.18701171875</v>
      </c>
      <c r="O44" s="15">
        <v>220.5087890625</v>
      </c>
      <c r="P44" s="15">
        <v>191.484375</v>
      </c>
      <c r="Q44" s="15">
        <v>201.18115234375</v>
      </c>
      <c r="R44" s="15">
        <v>251.06396484375</v>
      </c>
      <c r="S44" s="15">
        <v>202.51171875</v>
      </c>
      <c r="T44" s="15">
        <v>70.18896484375</v>
      </c>
      <c r="U44" s="15">
        <v>101.78369140625</v>
      </c>
      <c r="V44" s="15">
        <v>42.38671875</v>
      </c>
      <c r="W44" s="36">
        <v>49.3330078125</v>
      </c>
      <c r="X44" s="16">
        <v>119</v>
      </c>
      <c r="Y44" s="16">
        <v>103</v>
      </c>
      <c r="Z44" s="16">
        <v>103</v>
      </c>
      <c r="AA44" s="16">
        <v>41.385809661538921</v>
      </c>
      <c r="AB44" s="16">
        <v>31</v>
      </c>
      <c r="AC44" s="16">
        <v>12.654517934615644</v>
      </c>
      <c r="AD44" s="16">
        <v>35</v>
      </c>
      <c r="AE44" s="16">
        <v>130</v>
      </c>
      <c r="AF44" s="16">
        <v>13</v>
      </c>
      <c r="AG44" s="16">
        <v>94</v>
      </c>
      <c r="AH44" s="16">
        <v>180</v>
      </c>
      <c r="AI44" s="16">
        <v>259</v>
      </c>
      <c r="AJ44" s="16">
        <v>160</v>
      </c>
      <c r="AK44" s="16">
        <v>277</v>
      </c>
      <c r="AL44" s="16">
        <v>215</v>
      </c>
      <c r="AM44" s="16">
        <v>119</v>
      </c>
      <c r="AN44" s="16">
        <v>74</v>
      </c>
      <c r="AO44" s="16">
        <v>146</v>
      </c>
      <c r="AP44" s="17">
        <v>67</v>
      </c>
      <c r="AQ44" s="37">
        <v>79</v>
      </c>
    </row>
    <row r="45" spans="1:43" x14ac:dyDescent="0.25">
      <c r="A45">
        <v>509</v>
      </c>
      <c r="B45" t="s">
        <v>377</v>
      </c>
      <c r="C45">
        <v>1</v>
      </c>
      <c r="D45" s="15">
        <v>-32.448974609375</v>
      </c>
      <c r="E45" s="15">
        <v>-5.43603515625</v>
      </c>
      <c r="F45" s="15">
        <v>-3.032470703125</v>
      </c>
      <c r="G45" s="15">
        <v>-0.18701171875</v>
      </c>
      <c r="H45" s="15">
        <v>6.97509765625</v>
      </c>
      <c r="I45" s="15">
        <v>-10.370361328125</v>
      </c>
      <c r="J45" s="15">
        <v>6.57568359375</v>
      </c>
      <c r="K45" s="15">
        <v>10.699462890625</v>
      </c>
      <c r="L45" s="15">
        <v>40.6767578125</v>
      </c>
      <c r="M45" s="15">
        <v>7.163330078125</v>
      </c>
      <c r="N45" s="15">
        <v>21.293212890625</v>
      </c>
      <c r="O45" s="15">
        <v>6.113037109375</v>
      </c>
      <c r="P45" s="15">
        <v>9.33349609375</v>
      </c>
      <c r="Q45" s="15">
        <v>8.651123046875</v>
      </c>
      <c r="R45" s="15">
        <v>5.857421875</v>
      </c>
      <c r="S45" s="15">
        <v>-13.847900390625</v>
      </c>
      <c r="T45" s="15">
        <v>39.866943359375</v>
      </c>
      <c r="U45" s="15">
        <v>5.14990234375</v>
      </c>
      <c r="V45" s="15">
        <v>-13.95361328125</v>
      </c>
      <c r="W45" s="36">
        <v>-3.860107421875</v>
      </c>
      <c r="X45" s="18">
        <v>8.25817611928872</v>
      </c>
      <c r="Y45" s="18">
        <v>3.2581761192887209</v>
      </c>
      <c r="Z45" s="18">
        <v>4.1535195804733336</v>
      </c>
      <c r="AA45" s="18">
        <v>3.2581761192887209</v>
      </c>
      <c r="AB45" s="18">
        <v>2.2581761192887209</v>
      </c>
      <c r="AC45" s="18">
        <v>6.9558350071553807</v>
      </c>
      <c r="AD45" s="18">
        <v>3.2581761192887209</v>
      </c>
      <c r="AE45" s="18">
        <v>2.2581761192887209</v>
      </c>
      <c r="AF45" s="18">
        <v>21.25817611928872</v>
      </c>
      <c r="AG45" s="18">
        <v>6.2581761192887209</v>
      </c>
      <c r="AH45" s="18">
        <v>29.25817611928872</v>
      </c>
      <c r="AI45" s="18">
        <v>4.2581761192887209</v>
      </c>
      <c r="AJ45" s="18">
        <v>53.25817611928872</v>
      </c>
      <c r="AK45" s="18">
        <v>8.25817611928872</v>
      </c>
      <c r="AL45" s="18">
        <v>5.2581761192887209</v>
      </c>
      <c r="AM45" s="18">
        <v>4.2581761192887209</v>
      </c>
      <c r="AN45" s="18">
        <v>16.25817611928872</v>
      </c>
      <c r="AO45" s="18">
        <v>15.25817611928872</v>
      </c>
      <c r="AP45" s="19">
        <v>7.2581761192887209</v>
      </c>
      <c r="AQ45" s="37">
        <v>6.2581761192887209</v>
      </c>
    </row>
    <row r="46" spans="1:43" x14ac:dyDescent="0.25">
      <c r="A46">
        <v>512</v>
      </c>
      <c r="B46" t="s">
        <v>378</v>
      </c>
      <c r="C46">
        <v>1</v>
      </c>
      <c r="D46" s="15">
        <v>-21.025634765625</v>
      </c>
      <c r="E46" s="15">
        <v>-18.586547851562045</v>
      </c>
      <c r="F46" s="15">
        <v>-7.3310546875</v>
      </c>
      <c r="G46" s="15">
        <v>-9.5147705078129547</v>
      </c>
      <c r="H46" s="15">
        <v>13.355712890625</v>
      </c>
      <c r="I46" s="15">
        <v>14.307250976562955</v>
      </c>
      <c r="J46" s="15">
        <v>-8.1282958984379547</v>
      </c>
      <c r="K46" s="15">
        <v>-14.847778320312045</v>
      </c>
      <c r="L46" s="15">
        <v>23.551391601562045</v>
      </c>
      <c r="M46" s="15">
        <v>12.1982421875</v>
      </c>
      <c r="N46" s="15">
        <v>7.0650634765629547</v>
      </c>
      <c r="O46" s="15">
        <v>8.482177734375</v>
      </c>
      <c r="P46" s="15">
        <v>26.137817382812045</v>
      </c>
      <c r="Q46" s="15">
        <v>-1.01513671875</v>
      </c>
      <c r="R46" s="15">
        <v>24.181762695312955</v>
      </c>
      <c r="S46" s="15">
        <v>-6.104736328125</v>
      </c>
      <c r="T46" s="15">
        <v>8.0787353515620453</v>
      </c>
      <c r="U46" s="15">
        <v>-23.35595703125</v>
      </c>
      <c r="V46" s="15">
        <v>-0.5595703125</v>
      </c>
      <c r="W46" s="36">
        <v>3.99853515625</v>
      </c>
      <c r="X46" s="16">
        <v>2.2502878016712038</v>
      </c>
      <c r="Y46" s="16">
        <v>2.2502878016712038</v>
      </c>
      <c r="Z46" s="16">
        <v>2.1746745031455488</v>
      </c>
      <c r="AA46" s="16">
        <v>4.2502878016712042</v>
      </c>
      <c r="AB46" s="16">
        <v>7.2502878016712042</v>
      </c>
      <c r="AC46" s="16">
        <v>5.0318493837082006</v>
      </c>
      <c r="AD46" s="16">
        <v>5.2502878016712042</v>
      </c>
      <c r="AE46" s="16">
        <v>-15.749712198328796</v>
      </c>
      <c r="AF46" s="16">
        <v>4.2502878016712042</v>
      </c>
      <c r="AG46" s="16">
        <v>5.2502878016712042</v>
      </c>
      <c r="AH46" s="16">
        <v>4.2502878016712042</v>
      </c>
      <c r="AI46" s="16">
        <v>10.250287801671204</v>
      </c>
      <c r="AJ46" s="16">
        <v>24.250287801671202</v>
      </c>
      <c r="AK46" s="16">
        <v>7.2502878016712042</v>
      </c>
      <c r="AL46" s="16">
        <v>8.2502878016712042</v>
      </c>
      <c r="AM46" s="16">
        <v>6.2502878016712042</v>
      </c>
      <c r="AN46" s="16">
        <v>3.2502878016712038</v>
      </c>
      <c r="AO46" s="16">
        <v>21.250287801671202</v>
      </c>
      <c r="AP46" s="17">
        <v>6.2502878016712042</v>
      </c>
      <c r="AQ46" s="37">
        <v>8.2502878016712042</v>
      </c>
    </row>
    <row r="47" spans="1:43" x14ac:dyDescent="0.25">
      <c r="A47">
        <v>513</v>
      </c>
      <c r="B47" t="s">
        <v>379</v>
      </c>
      <c r="C47">
        <v>0</v>
      </c>
      <c r="D47" s="15">
        <v>-8.326171875</v>
      </c>
      <c r="E47" s="15">
        <v>30.7880859375</v>
      </c>
      <c r="F47" s="15">
        <v>5.07763671875</v>
      </c>
      <c r="G47" s="15">
        <v>-20.17041015625</v>
      </c>
      <c r="H47" s="15">
        <v>16.01318359375</v>
      </c>
      <c r="I47" s="15">
        <v>43.833984375</v>
      </c>
      <c r="J47" s="15">
        <v>-16.24853515625</v>
      </c>
      <c r="K47" s="15">
        <v>24.40625</v>
      </c>
      <c r="L47" s="15">
        <v>33.20947265625</v>
      </c>
      <c r="M47" s="15">
        <v>31.46484375</v>
      </c>
      <c r="N47" s="15">
        <v>35.01025390625</v>
      </c>
      <c r="O47" s="15">
        <v>23.52783203125</v>
      </c>
      <c r="P47" s="15">
        <v>37.31787109375</v>
      </c>
      <c r="Q47" s="15">
        <v>22.970703125</v>
      </c>
      <c r="R47" s="15">
        <v>40.958984375</v>
      </c>
      <c r="S47" s="15">
        <v>49.54833984375</v>
      </c>
      <c r="T47" s="15">
        <v>9.82421875</v>
      </c>
      <c r="U47" s="15">
        <v>-28.1787109375</v>
      </c>
      <c r="V47" s="15">
        <v>0.7275390625</v>
      </c>
      <c r="W47" s="36">
        <v>21.9609375</v>
      </c>
      <c r="X47" s="18">
        <v>8.9117177692228555</v>
      </c>
      <c r="Y47" s="18">
        <v>2.911717769222856</v>
      </c>
      <c r="Z47" s="18">
        <v>15.715938589382665</v>
      </c>
      <c r="AA47" s="18">
        <v>6.9117177692228555</v>
      </c>
      <c r="AB47" s="18">
        <v>7.9117177692228555</v>
      </c>
      <c r="AC47" s="18">
        <v>18.346133471906754</v>
      </c>
      <c r="AD47" s="18">
        <v>7.9117177692228555</v>
      </c>
      <c r="AE47" s="18">
        <v>-53.088282230777146</v>
      </c>
      <c r="AF47" s="18">
        <v>7.9117177692228555</v>
      </c>
      <c r="AG47" s="18">
        <v>24.911717769222857</v>
      </c>
      <c r="AH47" s="18">
        <v>14.911717769222856</v>
      </c>
      <c r="AI47" s="18">
        <v>12.911717769222856</v>
      </c>
      <c r="AJ47" s="18">
        <v>20.911717769222857</v>
      </c>
      <c r="AK47" s="18">
        <v>31.911717769222857</v>
      </c>
      <c r="AL47" s="18">
        <v>25.911717769222857</v>
      </c>
      <c r="AM47" s="18">
        <v>21.911717769222857</v>
      </c>
      <c r="AN47" s="18">
        <v>13.911717769222856</v>
      </c>
      <c r="AO47" s="18">
        <v>13.911717769222856</v>
      </c>
      <c r="AP47" s="19">
        <v>30.911717769222857</v>
      </c>
      <c r="AQ47" s="37">
        <v>7.9117177692228555</v>
      </c>
    </row>
    <row r="48" spans="1:43" x14ac:dyDescent="0.25">
      <c r="A48">
        <v>560</v>
      </c>
      <c r="B48" t="s">
        <v>380</v>
      </c>
      <c r="C48">
        <v>0</v>
      </c>
      <c r="D48" s="15">
        <v>12.361572265625</v>
      </c>
      <c r="E48" s="15">
        <v>0.8408203125</v>
      </c>
      <c r="F48" s="15">
        <v>-1.095458984375</v>
      </c>
      <c r="G48" s="15">
        <v>4.020751953125</v>
      </c>
      <c r="H48" s="15">
        <v>14.044921875</v>
      </c>
      <c r="I48" s="15">
        <v>-11.902587890625</v>
      </c>
      <c r="J48" s="15">
        <v>19.984130859375</v>
      </c>
      <c r="K48" s="15">
        <v>29.886474609375</v>
      </c>
      <c r="L48" s="15">
        <v>24.39306640625</v>
      </c>
      <c r="M48" s="15">
        <v>25.833984375</v>
      </c>
      <c r="N48" s="15">
        <v>23.480224609375</v>
      </c>
      <c r="O48" s="15">
        <v>51.50244140625</v>
      </c>
      <c r="P48" s="15">
        <v>6.884765625</v>
      </c>
      <c r="Q48" s="15">
        <v>33.781982421875</v>
      </c>
      <c r="R48" s="15">
        <v>3.329833984375</v>
      </c>
      <c r="S48" s="15">
        <v>50.828125</v>
      </c>
      <c r="T48" s="15">
        <v>-30.663818359375</v>
      </c>
      <c r="U48" s="15">
        <v>26.7802734375</v>
      </c>
      <c r="V48" s="15">
        <v>-9.900390625</v>
      </c>
      <c r="W48" s="36">
        <v>-31.74169921875</v>
      </c>
      <c r="X48" s="16">
        <v>5.0829419584741711</v>
      </c>
      <c r="Y48" s="16">
        <v>9.0829419584741711</v>
      </c>
      <c r="Z48" s="16">
        <v>5.9736200076874955</v>
      </c>
      <c r="AA48" s="16">
        <v>4.0829419584741711</v>
      </c>
      <c r="AB48" s="16">
        <v>9.0829419584741711</v>
      </c>
      <c r="AC48" s="16">
        <v>10.767122989534887</v>
      </c>
      <c r="AD48" s="16">
        <v>6.0829419584741711</v>
      </c>
      <c r="AE48" s="16">
        <v>11.082941958474171</v>
      </c>
      <c r="AF48" s="16">
        <v>7.0829419584741711</v>
      </c>
      <c r="AG48" s="16">
        <v>12.082941958474171</v>
      </c>
      <c r="AH48" s="16">
        <v>10.082941958474171</v>
      </c>
      <c r="AI48" s="16">
        <v>21.082941958474173</v>
      </c>
      <c r="AJ48" s="16">
        <v>7.0829419584741711</v>
      </c>
      <c r="AK48" s="16">
        <v>14.082941958474171</v>
      </c>
      <c r="AL48" s="16">
        <v>36.082941958474173</v>
      </c>
      <c r="AM48" s="16">
        <v>4.0829419584741711</v>
      </c>
      <c r="AN48" s="16">
        <v>14.082941958474171</v>
      </c>
      <c r="AO48" s="16">
        <v>10.082941958474171</v>
      </c>
      <c r="AP48" s="17">
        <v>13.082941958474171</v>
      </c>
      <c r="AQ48" s="37">
        <v>9.0829419584741711</v>
      </c>
    </row>
    <row r="49" spans="1:43" x14ac:dyDescent="0.25">
      <c r="A49">
        <v>561</v>
      </c>
      <c r="B49" t="s">
        <v>381</v>
      </c>
      <c r="C49">
        <v>1</v>
      </c>
      <c r="D49" s="15">
        <v>26.01904296875</v>
      </c>
      <c r="E49" s="15">
        <v>-5.32421875</v>
      </c>
      <c r="F49" s="15">
        <v>-13.0341796875</v>
      </c>
      <c r="G49" s="15">
        <v>2.67578125</v>
      </c>
      <c r="H49" s="15">
        <v>52.0390625</v>
      </c>
      <c r="I49" s="15">
        <v>9.10205078125</v>
      </c>
      <c r="J49" s="15">
        <v>33.1796875</v>
      </c>
      <c r="K49" s="15">
        <v>21.57275390625</v>
      </c>
      <c r="L49" s="15">
        <v>42.54052734375</v>
      </c>
      <c r="M49" s="15">
        <v>50.953125</v>
      </c>
      <c r="N49" s="15">
        <v>32.23193359375</v>
      </c>
      <c r="O49" s="15">
        <v>46.10693359375</v>
      </c>
      <c r="P49" s="15">
        <v>-36.45068359375</v>
      </c>
      <c r="Q49" s="15">
        <v>-0.50537109375</v>
      </c>
      <c r="R49" s="15">
        <v>0.29345703125</v>
      </c>
      <c r="S49" s="15">
        <v>19.3681640625</v>
      </c>
      <c r="T49" s="15">
        <v>21.28955078125</v>
      </c>
      <c r="U49" s="15">
        <v>3.02734375</v>
      </c>
      <c r="V49" s="15">
        <v>9.908203125</v>
      </c>
      <c r="W49" s="36">
        <v>15.09326171875</v>
      </c>
      <c r="X49" s="18">
        <v>26.494764151085928</v>
      </c>
      <c r="Y49" s="18">
        <v>11.494764151085926</v>
      </c>
      <c r="Z49" s="18">
        <v>19.262376198029592</v>
      </c>
      <c r="AA49" s="18">
        <v>14.494764151085926</v>
      </c>
      <c r="AB49" s="18">
        <v>13.494764151085926</v>
      </c>
      <c r="AC49" s="18">
        <v>5.8234211755898464</v>
      </c>
      <c r="AD49" s="18">
        <v>7.494764151085926</v>
      </c>
      <c r="AE49" s="18">
        <v>10.494764151085926</v>
      </c>
      <c r="AF49" s="18">
        <v>41.494764151085924</v>
      </c>
      <c r="AG49" s="18">
        <v>29.494764151085928</v>
      </c>
      <c r="AH49" s="18">
        <v>9.494764151085926</v>
      </c>
      <c r="AI49" s="18">
        <v>10.494764151085926</v>
      </c>
      <c r="AJ49" s="18">
        <v>18.494764151085928</v>
      </c>
      <c r="AK49" s="18">
        <v>8.494764151085926</v>
      </c>
      <c r="AL49" s="18">
        <v>27.494764151085928</v>
      </c>
      <c r="AM49" s="18">
        <v>56.494764151085924</v>
      </c>
      <c r="AN49" s="18">
        <v>60.494764151085924</v>
      </c>
      <c r="AO49" s="18">
        <v>27.494764151085928</v>
      </c>
      <c r="AP49" s="19">
        <v>11.494764151085926</v>
      </c>
      <c r="AQ49" s="37">
        <v>7.494764151085926</v>
      </c>
    </row>
    <row r="50" spans="1:43" x14ac:dyDescent="0.25">
      <c r="A50">
        <v>562</v>
      </c>
      <c r="B50" t="s">
        <v>382</v>
      </c>
      <c r="C50">
        <v>0</v>
      </c>
      <c r="D50" s="15">
        <v>-14.7236328125</v>
      </c>
      <c r="E50" s="15">
        <v>-19.5576171875</v>
      </c>
      <c r="F50" s="15">
        <v>15.9970703125</v>
      </c>
      <c r="G50" s="15">
        <v>63.8662109375</v>
      </c>
      <c r="H50" s="15">
        <v>56.662109375</v>
      </c>
      <c r="I50" s="15">
        <v>51.4599609375</v>
      </c>
      <c r="J50" s="15">
        <v>55.404296875</v>
      </c>
      <c r="K50" s="15">
        <v>48.1884765625</v>
      </c>
      <c r="L50" s="15">
        <v>137.3330078125</v>
      </c>
      <c r="M50" s="15">
        <v>55.8203125</v>
      </c>
      <c r="N50" s="15">
        <v>106.513671875</v>
      </c>
      <c r="O50" s="15">
        <v>54.38671875</v>
      </c>
      <c r="P50" s="15">
        <v>75.6328125</v>
      </c>
      <c r="Q50" s="15">
        <v>70.0029296875</v>
      </c>
      <c r="R50" s="15">
        <v>-5.9951171875</v>
      </c>
      <c r="S50" s="15">
        <v>83.365234375</v>
      </c>
      <c r="T50" s="15">
        <v>15.755859375</v>
      </c>
      <c r="U50" s="15">
        <v>-65.181640625</v>
      </c>
      <c r="V50" s="15">
        <v>-10.623046875</v>
      </c>
      <c r="W50" s="36">
        <v>1.466796875</v>
      </c>
      <c r="X50" s="16">
        <v>11</v>
      </c>
      <c r="Y50" s="16">
        <v>27</v>
      </c>
      <c r="Z50" s="16">
        <v>19.543125872721582</v>
      </c>
      <c r="AA50" s="16">
        <v>16</v>
      </c>
      <c r="AB50" s="16">
        <v>9</v>
      </c>
      <c r="AC50" s="16">
        <v>17.680141410084573</v>
      </c>
      <c r="AD50" s="16">
        <v>20</v>
      </c>
      <c r="AE50" s="16">
        <v>14</v>
      </c>
      <c r="AF50" s="16">
        <v>18</v>
      </c>
      <c r="AG50" s="16">
        <v>17</v>
      </c>
      <c r="AH50" s="16">
        <v>28</v>
      </c>
      <c r="AI50" s="16">
        <v>48</v>
      </c>
      <c r="AJ50" s="16">
        <v>33</v>
      </c>
      <c r="AK50" s="16">
        <v>47</v>
      </c>
      <c r="AL50" s="16">
        <v>20</v>
      </c>
      <c r="AM50" s="16">
        <v>41</v>
      </c>
      <c r="AN50" s="16">
        <v>28</v>
      </c>
      <c r="AO50" s="16">
        <v>40</v>
      </c>
      <c r="AP50" s="17">
        <v>14</v>
      </c>
      <c r="AQ50" s="37">
        <v>16</v>
      </c>
    </row>
    <row r="51" spans="1:43" x14ac:dyDescent="0.25">
      <c r="A51">
        <v>563</v>
      </c>
      <c r="B51" t="s">
        <v>383</v>
      </c>
      <c r="C51">
        <v>1</v>
      </c>
      <c r="D51" s="15">
        <v>-4.630859375</v>
      </c>
      <c r="E51" s="15">
        <v>-28.21826171875</v>
      </c>
      <c r="F51" s="15">
        <v>-16.175537109375</v>
      </c>
      <c r="G51" s="15">
        <v>-9.755615234375</v>
      </c>
      <c r="H51" s="15">
        <v>30.06201171875</v>
      </c>
      <c r="I51" s="15">
        <v>-5.4423828125</v>
      </c>
      <c r="J51" s="15">
        <v>7.26513671875</v>
      </c>
      <c r="K51" s="15">
        <v>11.600830078125</v>
      </c>
      <c r="L51" s="15">
        <v>69.52001953125</v>
      </c>
      <c r="M51" s="15">
        <v>29.8154296875</v>
      </c>
      <c r="N51" s="15">
        <v>33.881591796875</v>
      </c>
      <c r="O51" s="15">
        <v>56.49560546875</v>
      </c>
      <c r="P51" s="15">
        <v>15.125732421875</v>
      </c>
      <c r="Q51" s="15">
        <v>-37.015625</v>
      </c>
      <c r="R51" s="15">
        <v>-39.94091796875</v>
      </c>
      <c r="S51" s="15">
        <v>-25.223388671875</v>
      </c>
      <c r="T51" s="15">
        <v>23.23046875</v>
      </c>
      <c r="U51" s="15">
        <v>-36.823974609375</v>
      </c>
      <c r="V51" s="15">
        <v>1.91943359375</v>
      </c>
      <c r="W51" s="36">
        <v>42.29736328125</v>
      </c>
      <c r="X51" s="18">
        <v>5</v>
      </c>
      <c r="Y51" s="18">
        <v>5</v>
      </c>
      <c r="Z51" s="18">
        <v>40.828976925124572</v>
      </c>
      <c r="AA51" s="18">
        <v>4</v>
      </c>
      <c r="AB51" s="18">
        <v>6</v>
      </c>
      <c r="AC51" s="18">
        <v>4.5059333392487702</v>
      </c>
      <c r="AD51" s="18">
        <v>3</v>
      </c>
      <c r="AE51" s="18">
        <v>5</v>
      </c>
      <c r="AF51" s="18">
        <v>8</v>
      </c>
      <c r="AG51" s="18">
        <v>6</v>
      </c>
      <c r="AH51" s="18">
        <v>4</v>
      </c>
      <c r="AI51" s="18">
        <v>2</v>
      </c>
      <c r="AJ51" s="18">
        <v>4</v>
      </c>
      <c r="AK51" s="18">
        <v>29</v>
      </c>
      <c r="AL51" s="18">
        <v>1</v>
      </c>
      <c r="AM51" s="18">
        <v>0</v>
      </c>
      <c r="AN51" s="18">
        <v>-25</v>
      </c>
      <c r="AO51" s="18">
        <v>23</v>
      </c>
      <c r="AP51" s="19">
        <v>0</v>
      </c>
      <c r="AQ51" s="37">
        <v>8</v>
      </c>
    </row>
    <row r="52" spans="1:43" x14ac:dyDescent="0.25">
      <c r="A52">
        <v>580</v>
      </c>
      <c r="B52" t="s">
        <v>384</v>
      </c>
      <c r="C52">
        <v>0</v>
      </c>
      <c r="D52" s="15">
        <v>530.2421875</v>
      </c>
      <c r="E52" s="15">
        <v>945.0078125</v>
      </c>
      <c r="F52" s="15">
        <v>724.7578125</v>
      </c>
      <c r="G52" s="15">
        <v>1584.3984375</v>
      </c>
      <c r="H52" s="15">
        <v>1022.15625</v>
      </c>
      <c r="I52" s="15">
        <v>651.9296875</v>
      </c>
      <c r="J52" s="15">
        <v>767.9375</v>
      </c>
      <c r="K52" s="15">
        <v>962.640625</v>
      </c>
      <c r="L52" s="15">
        <v>922.9375</v>
      </c>
      <c r="M52" s="15">
        <v>538.875</v>
      </c>
      <c r="N52" s="15">
        <v>1475.828125</v>
      </c>
      <c r="O52" s="15">
        <v>1267.78125</v>
      </c>
      <c r="P52" s="15">
        <v>1198.1875</v>
      </c>
      <c r="Q52" s="15">
        <v>1100.96875</v>
      </c>
      <c r="R52" s="15">
        <v>777.609375</v>
      </c>
      <c r="S52" s="15">
        <v>424.3828125</v>
      </c>
      <c r="T52" s="15">
        <v>799.265625</v>
      </c>
      <c r="U52" s="15">
        <v>715.2421875</v>
      </c>
      <c r="V52" s="15">
        <v>745.59375</v>
      </c>
      <c r="W52" s="36">
        <v>860.71875</v>
      </c>
      <c r="X52" s="16">
        <v>540</v>
      </c>
      <c r="Y52" s="16">
        <v>701</v>
      </c>
      <c r="Z52" s="16">
        <v>770.89964460675571</v>
      </c>
      <c r="AA52" s="16">
        <v>478</v>
      </c>
      <c r="AB52" s="16">
        <v>456</v>
      </c>
      <c r="AC52" s="16">
        <v>385.0434177528499</v>
      </c>
      <c r="AD52" s="16">
        <v>449</v>
      </c>
      <c r="AE52" s="16">
        <v>506</v>
      </c>
      <c r="AF52" s="16">
        <v>568</v>
      </c>
      <c r="AG52" s="16">
        <v>940</v>
      </c>
      <c r="AH52" s="16">
        <v>1144</v>
      </c>
      <c r="AI52" s="16">
        <v>1839</v>
      </c>
      <c r="AJ52" s="16">
        <v>1443</v>
      </c>
      <c r="AK52" s="16">
        <v>953</v>
      </c>
      <c r="AL52" s="16">
        <v>1604</v>
      </c>
      <c r="AM52" s="16">
        <v>963</v>
      </c>
      <c r="AN52" s="16">
        <v>1403</v>
      </c>
      <c r="AO52" s="16">
        <v>1099</v>
      </c>
      <c r="AP52" s="17">
        <v>303</v>
      </c>
      <c r="AQ52" s="37">
        <v>1047</v>
      </c>
    </row>
    <row r="53" spans="1:43" x14ac:dyDescent="0.25">
      <c r="A53">
        <v>581</v>
      </c>
      <c r="B53" t="s">
        <v>385</v>
      </c>
      <c r="C53">
        <v>0</v>
      </c>
      <c r="D53" s="15">
        <v>378.3671875</v>
      </c>
      <c r="E53" s="15">
        <v>581.046875</v>
      </c>
      <c r="F53" s="15">
        <v>676.33203125</v>
      </c>
      <c r="G53" s="15">
        <v>592.5234375</v>
      </c>
      <c r="H53" s="15">
        <v>598.828125</v>
      </c>
      <c r="I53" s="15">
        <v>507.296875</v>
      </c>
      <c r="J53" s="15">
        <v>787.9765625</v>
      </c>
      <c r="K53" s="15">
        <v>710.2890625</v>
      </c>
      <c r="L53" s="15">
        <v>872.125</v>
      </c>
      <c r="M53" s="15">
        <v>841.8046875</v>
      </c>
      <c r="N53" s="15">
        <v>1109.625</v>
      </c>
      <c r="O53" s="15">
        <v>775.953125</v>
      </c>
      <c r="P53" s="15">
        <v>404.2734375</v>
      </c>
      <c r="Q53" s="15">
        <v>734.421875</v>
      </c>
      <c r="R53" s="15">
        <v>184.8984375</v>
      </c>
      <c r="S53" s="15">
        <v>470.1796875</v>
      </c>
      <c r="T53" s="15">
        <v>476.328125</v>
      </c>
      <c r="U53" s="15">
        <v>388.3828125</v>
      </c>
      <c r="V53" s="15">
        <v>206.8203125</v>
      </c>
      <c r="W53" s="36">
        <v>275.203125</v>
      </c>
      <c r="X53" s="18">
        <v>283.16168634550831</v>
      </c>
      <c r="Y53" s="18">
        <v>497.16168634550831</v>
      </c>
      <c r="Z53" s="18">
        <v>278.43939744489234</v>
      </c>
      <c r="AA53" s="18">
        <v>134.16168634550831</v>
      </c>
      <c r="AB53" s="18">
        <v>220.16168634550831</v>
      </c>
      <c r="AC53" s="18">
        <v>78.297296188173263</v>
      </c>
      <c r="AD53" s="18">
        <v>164.16168634550831</v>
      </c>
      <c r="AE53" s="18">
        <v>157.16168634550831</v>
      </c>
      <c r="AF53" s="18">
        <v>167.16168634550831</v>
      </c>
      <c r="AG53" s="18">
        <v>1014.1616863455083</v>
      </c>
      <c r="AH53" s="18">
        <v>945.16168634550831</v>
      </c>
      <c r="AI53" s="18">
        <v>458.16168634550831</v>
      </c>
      <c r="AJ53" s="18">
        <v>721.16168634550831</v>
      </c>
      <c r="AK53" s="18">
        <v>1043.1616863455083</v>
      </c>
      <c r="AL53" s="18">
        <v>306.16168634550831</v>
      </c>
      <c r="AM53" s="18">
        <v>798.16168634550831</v>
      </c>
      <c r="AN53" s="18">
        <v>737.16168634550831</v>
      </c>
      <c r="AO53" s="18">
        <v>1118.1616863455083</v>
      </c>
      <c r="AP53" s="19">
        <v>601.16168634550831</v>
      </c>
      <c r="AQ53" s="37">
        <v>208.16168634550831</v>
      </c>
    </row>
    <row r="54" spans="1:43" x14ac:dyDescent="0.25">
      <c r="A54">
        <v>582</v>
      </c>
      <c r="B54" t="s">
        <v>386</v>
      </c>
      <c r="C54">
        <v>0</v>
      </c>
      <c r="D54" s="15">
        <v>39.2060546875</v>
      </c>
      <c r="E54" s="15">
        <v>22.3740234375</v>
      </c>
      <c r="F54" s="15">
        <v>7.50439453125</v>
      </c>
      <c r="G54" s="15">
        <v>89.75732421875</v>
      </c>
      <c r="H54" s="15">
        <v>20.5751953125</v>
      </c>
      <c r="I54" s="15">
        <v>36.087890625</v>
      </c>
      <c r="J54" s="15">
        <v>79.03076171875</v>
      </c>
      <c r="K54" s="15">
        <v>52.35791015625</v>
      </c>
      <c r="L54" s="15">
        <v>45.56396484375</v>
      </c>
      <c r="M54" s="15">
        <v>33.7490234375</v>
      </c>
      <c r="N54" s="15">
        <v>103.95068359375</v>
      </c>
      <c r="O54" s="15">
        <v>26.93408203125</v>
      </c>
      <c r="P54" s="15">
        <v>43.83544921875</v>
      </c>
      <c r="Q54" s="15">
        <v>25.9287109375</v>
      </c>
      <c r="R54" s="15">
        <v>-3.1962890625</v>
      </c>
      <c r="S54" s="15">
        <v>38.65625</v>
      </c>
      <c r="T54" s="15">
        <v>96.83740234375</v>
      </c>
      <c r="U54" s="15">
        <v>48.56005859375</v>
      </c>
      <c r="V54" s="15">
        <v>-3.9716796875</v>
      </c>
      <c r="W54" s="36">
        <v>40.5849609375</v>
      </c>
      <c r="X54" s="16">
        <v>18.308573664474963</v>
      </c>
      <c r="Y54" s="16">
        <v>29.308573664474963</v>
      </c>
      <c r="Z54" s="16">
        <v>31.043065489496328</v>
      </c>
      <c r="AA54" s="16">
        <v>29.308573664474963</v>
      </c>
      <c r="AB54" s="16">
        <v>22.308573664474963</v>
      </c>
      <c r="AC54" s="16">
        <v>66.541550047870018</v>
      </c>
      <c r="AD54" s="16">
        <v>14.308573664474963</v>
      </c>
      <c r="AE54" s="16">
        <v>27.308573664474963</v>
      </c>
      <c r="AF54" s="16">
        <v>11.308573664474963</v>
      </c>
      <c r="AG54" s="16">
        <v>16.308573664474963</v>
      </c>
      <c r="AH54" s="16">
        <v>11.308573664474963</v>
      </c>
      <c r="AI54" s="16">
        <v>35.308573664474963</v>
      </c>
      <c r="AJ54" s="16">
        <v>7.3085736644749639</v>
      </c>
      <c r="AK54" s="16">
        <v>15.308573664474963</v>
      </c>
      <c r="AL54" s="16">
        <v>130.30857366447498</v>
      </c>
      <c r="AM54" s="16">
        <v>47.308573664474963</v>
      </c>
      <c r="AN54" s="16">
        <v>53.308573664474963</v>
      </c>
      <c r="AO54" s="16">
        <v>58.308573664474963</v>
      </c>
      <c r="AP54" s="17">
        <v>-7.6914263355250361</v>
      </c>
      <c r="AQ54" s="37">
        <v>4.3085736644749639</v>
      </c>
    </row>
    <row r="55" spans="1:43" x14ac:dyDescent="0.25">
      <c r="A55">
        <v>583</v>
      </c>
      <c r="B55" t="s">
        <v>387</v>
      </c>
      <c r="C55">
        <v>0</v>
      </c>
      <c r="D55" s="15">
        <v>85.8828125</v>
      </c>
      <c r="E55" s="15">
        <v>82.390625</v>
      </c>
      <c r="F55" s="15">
        <v>32.283203125</v>
      </c>
      <c r="G55" s="15">
        <v>41.587890625</v>
      </c>
      <c r="H55" s="15">
        <v>138.166015625</v>
      </c>
      <c r="I55" s="15">
        <v>73.01953125</v>
      </c>
      <c r="J55" s="15">
        <v>106.705078125</v>
      </c>
      <c r="K55" s="15">
        <v>236.396484375</v>
      </c>
      <c r="L55" s="15">
        <v>233.888671875</v>
      </c>
      <c r="M55" s="15">
        <v>218.763671875</v>
      </c>
      <c r="N55" s="15">
        <v>179.5859375</v>
      </c>
      <c r="O55" s="15">
        <v>106.326171875</v>
      </c>
      <c r="P55" s="15">
        <v>38.5234375</v>
      </c>
      <c r="Q55" s="15">
        <v>23.359375</v>
      </c>
      <c r="R55" s="15">
        <v>0.138671875</v>
      </c>
      <c r="S55" s="15">
        <v>62.30078125</v>
      </c>
      <c r="T55" s="15">
        <v>130.8046875</v>
      </c>
      <c r="U55" s="15">
        <v>60.953125</v>
      </c>
      <c r="V55" s="15">
        <v>-0.103515625</v>
      </c>
      <c r="W55" s="36">
        <v>-99.689453125</v>
      </c>
      <c r="X55" s="18">
        <v>66</v>
      </c>
      <c r="Y55" s="18">
        <v>89</v>
      </c>
      <c r="Z55" s="18">
        <v>30.130888389709007</v>
      </c>
      <c r="AA55" s="18">
        <v>21</v>
      </c>
      <c r="AB55" s="18">
        <v>19</v>
      </c>
      <c r="AC55" s="18">
        <v>36.489233125826019</v>
      </c>
      <c r="AD55" s="18">
        <v>163</v>
      </c>
      <c r="AE55" s="18">
        <v>6</v>
      </c>
      <c r="AF55" s="18">
        <v>24</v>
      </c>
      <c r="AG55" s="18">
        <v>35</v>
      </c>
      <c r="AH55" s="18">
        <v>89</v>
      </c>
      <c r="AI55" s="18">
        <v>135</v>
      </c>
      <c r="AJ55" s="18">
        <v>42</v>
      </c>
      <c r="AK55" s="18">
        <v>98</v>
      </c>
      <c r="AL55" s="18">
        <v>135</v>
      </c>
      <c r="AM55" s="18">
        <v>114</v>
      </c>
      <c r="AN55" s="18">
        <v>128</v>
      </c>
      <c r="AO55" s="18">
        <v>216</v>
      </c>
      <c r="AP55" s="19">
        <v>82</v>
      </c>
      <c r="AQ55" s="37">
        <v>30</v>
      </c>
    </row>
    <row r="56" spans="1:43" x14ac:dyDescent="0.25">
      <c r="A56">
        <v>584</v>
      </c>
      <c r="B56" t="s">
        <v>388</v>
      </c>
      <c r="C56">
        <v>0</v>
      </c>
      <c r="D56" s="15">
        <v>34.21142578125</v>
      </c>
      <c r="E56" s="15">
        <v>20.5673828125</v>
      </c>
      <c r="F56" s="15">
        <v>-12.5869140625</v>
      </c>
      <c r="G56" s="15">
        <v>4.26806640625</v>
      </c>
      <c r="H56" s="15">
        <v>22.67626953125</v>
      </c>
      <c r="I56" s="15">
        <v>-5.518798828125</v>
      </c>
      <c r="J56" s="15">
        <v>27.3896484375</v>
      </c>
      <c r="K56" s="15">
        <v>47.39990234375</v>
      </c>
      <c r="L56" s="15">
        <v>37.78076171875</v>
      </c>
      <c r="M56" s="15">
        <v>32.28369140625</v>
      </c>
      <c r="N56" s="15">
        <v>-21.26513671875</v>
      </c>
      <c r="O56" s="15">
        <v>19.788330078125</v>
      </c>
      <c r="P56" s="15">
        <v>46.87255859375</v>
      </c>
      <c r="Q56" s="15">
        <v>-8.459716796875</v>
      </c>
      <c r="R56" s="15">
        <v>6.69677734375</v>
      </c>
      <c r="S56" s="15">
        <v>78.622802734375</v>
      </c>
      <c r="T56" s="15">
        <v>-9.01318359375</v>
      </c>
      <c r="U56" s="15">
        <v>-16.451416015625</v>
      </c>
      <c r="V56" s="15">
        <v>24.712158203125</v>
      </c>
      <c r="W56" s="36">
        <v>7.025634765625</v>
      </c>
      <c r="X56" s="16">
        <v>17</v>
      </c>
      <c r="Y56" s="16">
        <v>25</v>
      </c>
      <c r="Z56" s="16">
        <v>-0.161187882071088</v>
      </c>
      <c r="AA56" s="16">
        <v>10</v>
      </c>
      <c r="AB56" s="16">
        <v>12</v>
      </c>
      <c r="AC56" s="16">
        <v>3.5343461184613014</v>
      </c>
      <c r="AD56" s="16">
        <v>8</v>
      </c>
      <c r="AE56" s="16">
        <v>-5</v>
      </c>
      <c r="AF56" s="16">
        <v>4</v>
      </c>
      <c r="AG56" s="16">
        <v>12</v>
      </c>
      <c r="AH56" s="16">
        <v>13</v>
      </c>
      <c r="AI56" s="16">
        <v>14</v>
      </c>
      <c r="AJ56" s="16">
        <v>53</v>
      </c>
      <c r="AK56" s="16">
        <v>19</v>
      </c>
      <c r="AL56" s="16">
        <v>11</v>
      </c>
      <c r="AM56" s="16">
        <v>84</v>
      </c>
      <c r="AN56" s="16">
        <v>13</v>
      </c>
      <c r="AO56" s="16">
        <v>9</v>
      </c>
      <c r="AP56" s="17">
        <v>79</v>
      </c>
      <c r="AQ56" s="37">
        <v>8</v>
      </c>
    </row>
    <row r="57" spans="1:43" x14ac:dyDescent="0.25">
      <c r="A57">
        <v>586</v>
      </c>
      <c r="B57" t="s">
        <v>389</v>
      </c>
      <c r="C57">
        <v>0</v>
      </c>
      <c r="D57" s="15">
        <v>59.572265625</v>
      </c>
      <c r="E57" s="15">
        <v>121.537109375</v>
      </c>
      <c r="F57" s="15">
        <v>57.2109375</v>
      </c>
      <c r="G57" s="15">
        <v>88.28515625</v>
      </c>
      <c r="H57" s="15">
        <v>83.740234375</v>
      </c>
      <c r="I57" s="15">
        <v>168.375</v>
      </c>
      <c r="J57" s="15">
        <v>179.44921875</v>
      </c>
      <c r="K57" s="15">
        <v>82.958984375</v>
      </c>
      <c r="L57" s="15">
        <v>108.0126953125</v>
      </c>
      <c r="M57" s="15">
        <v>75.001953125</v>
      </c>
      <c r="N57" s="15">
        <v>43.509765625</v>
      </c>
      <c r="O57" s="15">
        <v>88.6962890625</v>
      </c>
      <c r="P57" s="15">
        <v>168.2060546875</v>
      </c>
      <c r="Q57" s="15">
        <v>180.4404296875</v>
      </c>
      <c r="R57" s="15">
        <v>122.451171875</v>
      </c>
      <c r="S57" s="15">
        <v>139.9677734375</v>
      </c>
      <c r="T57" s="15">
        <v>125.5146484375</v>
      </c>
      <c r="U57" s="15">
        <v>96.2548828125</v>
      </c>
      <c r="V57" s="15">
        <v>97.1943359375</v>
      </c>
      <c r="W57" s="36">
        <v>113.537109375</v>
      </c>
      <c r="X57" s="18">
        <v>77.085742070513206</v>
      </c>
      <c r="Y57" s="18">
        <v>51.085742070513206</v>
      </c>
      <c r="Z57" s="18">
        <v>107.54985015489225</v>
      </c>
      <c r="AA57" s="18">
        <v>56.085742070513206</v>
      </c>
      <c r="AB57" s="18">
        <v>34.085742070513206</v>
      </c>
      <c r="AC57" s="18">
        <v>54.53760986983044</v>
      </c>
      <c r="AD57" s="18">
        <v>23.085742070513206</v>
      </c>
      <c r="AE57" s="18">
        <v>25.085742070513206</v>
      </c>
      <c r="AF57" s="18">
        <v>23.085742070513206</v>
      </c>
      <c r="AG57" s="18">
        <v>10.085742070513206</v>
      </c>
      <c r="AH57" s="18">
        <v>118.08574207051321</v>
      </c>
      <c r="AI57" s="18">
        <v>58.085742070513206</v>
      </c>
      <c r="AJ57" s="18">
        <v>71.085742070513206</v>
      </c>
      <c r="AK57" s="18">
        <v>72.085742070513206</v>
      </c>
      <c r="AL57" s="18">
        <v>43.085742070513206</v>
      </c>
      <c r="AM57" s="18">
        <v>9.0857420705132057</v>
      </c>
      <c r="AN57" s="18">
        <v>455.08574207051322</v>
      </c>
      <c r="AO57" s="18">
        <v>159.08574207051322</v>
      </c>
      <c r="AP57" s="19">
        <v>95.085742070513206</v>
      </c>
      <c r="AQ57" s="37">
        <v>96.085742070513206</v>
      </c>
    </row>
    <row r="58" spans="1:43" x14ac:dyDescent="0.25">
      <c r="A58">
        <v>604</v>
      </c>
      <c r="B58" t="s">
        <v>390</v>
      </c>
      <c r="C58">
        <v>0</v>
      </c>
      <c r="D58" s="15">
        <v>-2.243896484375</v>
      </c>
      <c r="E58" s="15">
        <v>-7.38525390625</v>
      </c>
      <c r="F58" s="15">
        <v>10.340576171875</v>
      </c>
      <c r="G58" s="15">
        <v>17.5498046875</v>
      </c>
      <c r="H58" s="15">
        <v>4.5361328125</v>
      </c>
      <c r="I58" s="15">
        <v>2.69921875</v>
      </c>
      <c r="J58" s="15">
        <v>19.972900390625</v>
      </c>
      <c r="K58" s="15">
        <v>31.263671875</v>
      </c>
      <c r="L58" s="15">
        <v>46.813720703125</v>
      </c>
      <c r="M58" s="15">
        <v>23.4873046875</v>
      </c>
      <c r="N58" s="15">
        <v>15.19287109375</v>
      </c>
      <c r="O58" s="15">
        <v>40.86279296875</v>
      </c>
      <c r="P58" s="15">
        <v>47.802978515625</v>
      </c>
      <c r="Q58" s="15">
        <v>-13.717529296875</v>
      </c>
      <c r="R58" s="15">
        <v>13.62353515625</v>
      </c>
      <c r="S58" s="15">
        <v>24.19384765625</v>
      </c>
      <c r="T58" s="15">
        <v>-12.3515625</v>
      </c>
      <c r="U58" s="15">
        <v>19.661376953125</v>
      </c>
      <c r="V58" s="15">
        <v>-16.28955078125</v>
      </c>
      <c r="W58" s="36">
        <v>-15.7216796875</v>
      </c>
      <c r="X58" s="16">
        <v>2.3436396887348683</v>
      </c>
      <c r="Y58" s="16">
        <v>3.5081092626446519</v>
      </c>
      <c r="Z58" s="16">
        <v>2.2888164974316068</v>
      </c>
      <c r="AA58" s="16">
        <v>3.7223101872979072</v>
      </c>
      <c r="AB58" s="16">
        <v>13.435011674240304</v>
      </c>
      <c r="AC58" s="16">
        <v>5.2522677032294327</v>
      </c>
      <c r="AD58" s="16">
        <v>21.508109262644652</v>
      </c>
      <c r="AE58" s="16">
        <v>-0.49189073735534805</v>
      </c>
      <c r="AF58" s="16">
        <v>12.508109262644652</v>
      </c>
      <c r="AG58" s="16">
        <v>9.5081092626446519</v>
      </c>
      <c r="AH58" s="16">
        <v>9.5081092626446519</v>
      </c>
      <c r="AI58" s="16">
        <v>26.508109262644652</v>
      </c>
      <c r="AJ58" s="16">
        <v>13.508109262644652</v>
      </c>
      <c r="AK58" s="16">
        <v>47.508109262644652</v>
      </c>
      <c r="AL58" s="16">
        <v>12.508109262644652</v>
      </c>
      <c r="AM58" s="16">
        <v>17.508109262644652</v>
      </c>
      <c r="AN58" s="16">
        <v>20.508109262644652</v>
      </c>
      <c r="AO58" s="16">
        <v>23.508109262644652</v>
      </c>
      <c r="AP58" s="17">
        <v>16.508109262644652</v>
      </c>
      <c r="AQ58" s="37">
        <v>5.5081092626446519</v>
      </c>
    </row>
    <row r="59" spans="1:43" x14ac:dyDescent="0.25">
      <c r="A59">
        <v>617</v>
      </c>
      <c r="B59" t="s">
        <v>391</v>
      </c>
      <c r="C59">
        <v>1</v>
      </c>
      <c r="D59" s="15">
        <v>-23.90283203125</v>
      </c>
      <c r="E59" s="15">
        <v>26.02392578125</v>
      </c>
      <c r="F59" s="15">
        <v>37.825439453125</v>
      </c>
      <c r="G59" s="15">
        <v>-24.63427734375</v>
      </c>
      <c r="H59" s="15">
        <v>50.63916015625</v>
      </c>
      <c r="I59" s="15">
        <v>-33.2724609375</v>
      </c>
      <c r="J59" s="15">
        <v>18.44482421875</v>
      </c>
      <c r="K59" s="15">
        <v>6.5830078125</v>
      </c>
      <c r="L59" s="15">
        <v>38.7255859375</v>
      </c>
      <c r="M59" s="15">
        <v>26.2138671875</v>
      </c>
      <c r="N59" s="15">
        <v>78.189453125</v>
      </c>
      <c r="O59" s="15">
        <v>40.68115234375</v>
      </c>
      <c r="P59" s="15">
        <v>45.572265625</v>
      </c>
      <c r="Q59" s="15">
        <v>-12.63916015625</v>
      </c>
      <c r="R59" s="15">
        <v>-43.29931640625</v>
      </c>
      <c r="S59" s="15">
        <v>0.81005859375</v>
      </c>
      <c r="T59" s="15">
        <v>-3.65966796875</v>
      </c>
      <c r="U59" s="15">
        <v>-51.43359375</v>
      </c>
      <c r="V59" s="15">
        <v>-11.89501953125</v>
      </c>
      <c r="W59" s="36">
        <v>-42.671875</v>
      </c>
      <c r="X59" s="18">
        <v>12.960629448613624</v>
      </c>
      <c r="Y59" s="18">
        <v>14.185882478727331</v>
      </c>
      <c r="Z59" s="18">
        <v>13.885545105242388</v>
      </c>
      <c r="AA59" s="18">
        <v>13.109673557072952</v>
      </c>
      <c r="AB59" s="18">
        <v>7.0857700208990169</v>
      </c>
      <c r="AC59" s="18">
        <v>7.8354888763282311</v>
      </c>
      <c r="AD59" s="18">
        <v>30.185882478727329</v>
      </c>
      <c r="AE59" s="18">
        <v>11.185882478727331</v>
      </c>
      <c r="AF59" s="18">
        <v>14.185882478727331</v>
      </c>
      <c r="AG59" s="18">
        <v>-5.814117521272669</v>
      </c>
      <c r="AH59" s="18">
        <v>16.185882478727329</v>
      </c>
      <c r="AI59" s="18">
        <v>22.185882478727329</v>
      </c>
      <c r="AJ59" s="18">
        <v>25.185882478727329</v>
      </c>
      <c r="AK59" s="18">
        <v>12.185882478727331</v>
      </c>
      <c r="AL59" s="18">
        <v>39.185882478727329</v>
      </c>
      <c r="AM59" s="18">
        <v>12.185882478727331</v>
      </c>
      <c r="AN59" s="18">
        <v>44.185882478727329</v>
      </c>
      <c r="AO59" s="18">
        <v>48.185882478727329</v>
      </c>
      <c r="AP59" s="19">
        <v>28.185882478727329</v>
      </c>
      <c r="AQ59" s="37">
        <v>6.185882478727331</v>
      </c>
    </row>
    <row r="60" spans="1:43" x14ac:dyDescent="0.25">
      <c r="A60">
        <v>642</v>
      </c>
      <c r="B60" t="s">
        <v>392</v>
      </c>
      <c r="C60">
        <v>0</v>
      </c>
      <c r="D60" s="15">
        <v>14.6142578125</v>
      </c>
      <c r="E60" s="15">
        <v>5.5947265625</v>
      </c>
      <c r="F60" s="15">
        <v>9.352294921875</v>
      </c>
      <c r="G60" s="15">
        <v>-9.218017578125</v>
      </c>
      <c r="H60" s="15">
        <v>28.028564453125</v>
      </c>
      <c r="I60" s="15">
        <v>11.257080078125</v>
      </c>
      <c r="J60" s="15">
        <v>37.36376953125</v>
      </c>
      <c r="K60" s="15">
        <v>4.77587890625</v>
      </c>
      <c r="L60" s="15">
        <v>44.71826171875</v>
      </c>
      <c r="M60" s="15">
        <v>12.634033203125</v>
      </c>
      <c r="N60" s="15">
        <v>36.154541015625</v>
      </c>
      <c r="O60" s="15">
        <v>52.32373046875</v>
      </c>
      <c r="P60" s="15">
        <v>7.898681640625</v>
      </c>
      <c r="Q60" s="15">
        <v>15.63623046875</v>
      </c>
      <c r="R60" s="15">
        <v>52.631103515625</v>
      </c>
      <c r="S60" s="15">
        <v>23.549560546875</v>
      </c>
      <c r="T60" s="15">
        <v>70.97119140625</v>
      </c>
      <c r="U60" s="15">
        <v>15.894775390625</v>
      </c>
      <c r="V60" s="15">
        <v>20.948486328125</v>
      </c>
      <c r="W60" s="36">
        <v>10.58544921875</v>
      </c>
      <c r="X60" s="16">
        <v>4.9947068232754068</v>
      </c>
      <c r="Y60" s="16">
        <v>6.1735147702952746</v>
      </c>
      <c r="Z60" s="16">
        <v>7.9351041742687842</v>
      </c>
      <c r="AA60" s="16">
        <v>8.3192101345336837</v>
      </c>
      <c r="AB60" s="16">
        <v>2.094044571619778</v>
      </c>
      <c r="AC60" s="16">
        <v>3.8953690749310361</v>
      </c>
      <c r="AD60" s="16">
        <v>5.1735147702952746</v>
      </c>
      <c r="AE60" s="16">
        <v>2.1735147702952746</v>
      </c>
      <c r="AF60" s="16">
        <v>3.1735147702952746</v>
      </c>
      <c r="AG60" s="16">
        <v>34.173514770295277</v>
      </c>
      <c r="AH60" s="16">
        <v>5.1735147702952746</v>
      </c>
      <c r="AI60" s="16">
        <v>61.173514770295277</v>
      </c>
      <c r="AJ60" s="16">
        <v>-7.8264852297047254</v>
      </c>
      <c r="AK60" s="16">
        <v>14.173514770295274</v>
      </c>
      <c r="AL60" s="16">
        <v>76.17351477029527</v>
      </c>
      <c r="AM60" s="16">
        <v>7.1735147702952746</v>
      </c>
      <c r="AN60" s="16">
        <v>50.173514770295277</v>
      </c>
      <c r="AO60" s="16">
        <v>30.173514770295274</v>
      </c>
      <c r="AP60" s="17">
        <v>6.1735147702952746</v>
      </c>
      <c r="AQ60" s="37">
        <v>21.173514770295274</v>
      </c>
    </row>
    <row r="61" spans="1:43" x14ac:dyDescent="0.25">
      <c r="A61">
        <v>643</v>
      </c>
      <c r="B61" t="s">
        <v>393</v>
      </c>
      <c r="C61">
        <v>0</v>
      </c>
      <c r="D61" s="15">
        <v>100.1396484375</v>
      </c>
      <c r="E61" s="15">
        <v>108.9443359375</v>
      </c>
      <c r="F61" s="15">
        <v>50.39697265625</v>
      </c>
      <c r="G61" s="15">
        <v>81.53955078125</v>
      </c>
      <c r="H61" s="15">
        <v>16.5634765625</v>
      </c>
      <c r="I61" s="15">
        <v>49.22802734375</v>
      </c>
      <c r="J61" s="15">
        <v>48.35498046875</v>
      </c>
      <c r="K61" s="15">
        <v>68.142578125</v>
      </c>
      <c r="L61" s="15">
        <v>41.31494140625</v>
      </c>
      <c r="M61" s="15">
        <v>66.8681640625</v>
      </c>
      <c r="N61" s="15">
        <v>113.6552734375</v>
      </c>
      <c r="O61" s="15">
        <v>80.67724609375</v>
      </c>
      <c r="P61" s="15">
        <v>111.43701171875</v>
      </c>
      <c r="Q61" s="15">
        <v>113.66064453125</v>
      </c>
      <c r="R61" s="15">
        <v>40.70263671875</v>
      </c>
      <c r="S61" s="15">
        <v>102.1298828125</v>
      </c>
      <c r="T61" s="15">
        <v>165.52099609375</v>
      </c>
      <c r="U61" s="15">
        <v>85.71044921875</v>
      </c>
      <c r="V61" s="15">
        <v>99.6064453125</v>
      </c>
      <c r="W61" s="36">
        <v>34.73681640625</v>
      </c>
      <c r="X61" s="18">
        <v>93.99365139389775</v>
      </c>
      <c r="Y61" s="18">
        <v>67.232624279065817</v>
      </c>
      <c r="Z61" s="18">
        <v>61.913993765508408</v>
      </c>
      <c r="AA61" s="18">
        <v>33.09086493881842</v>
      </c>
      <c r="AB61" s="18">
        <v>14.126414107880017</v>
      </c>
      <c r="AC61" s="18">
        <v>40.860888679915504</v>
      </c>
      <c r="AD61" s="18">
        <v>20.232624279065821</v>
      </c>
      <c r="AE61" s="18">
        <v>25.232624279065821</v>
      </c>
      <c r="AF61" s="18">
        <v>42.232624279065824</v>
      </c>
      <c r="AG61" s="18">
        <v>63.232624279065824</v>
      </c>
      <c r="AH61" s="18">
        <v>71.232624279065817</v>
      </c>
      <c r="AI61" s="18">
        <v>71.232624279065817</v>
      </c>
      <c r="AJ61" s="18">
        <v>83.232624279065817</v>
      </c>
      <c r="AK61" s="18">
        <v>102.23262427906582</v>
      </c>
      <c r="AL61" s="18">
        <v>23.232624279065821</v>
      </c>
      <c r="AM61" s="18">
        <v>85.232624279065817</v>
      </c>
      <c r="AN61" s="18">
        <v>210.23262427906582</v>
      </c>
      <c r="AO61" s="18">
        <v>47.232624279065824</v>
      </c>
      <c r="AP61" s="19">
        <v>91.232624279065817</v>
      </c>
      <c r="AQ61" s="37">
        <v>12.232624279065821</v>
      </c>
    </row>
    <row r="62" spans="1:43" x14ac:dyDescent="0.25">
      <c r="A62">
        <v>662</v>
      </c>
      <c r="B62" t="s">
        <v>394</v>
      </c>
      <c r="C62">
        <v>1</v>
      </c>
      <c r="D62" s="15">
        <v>-51.79296875</v>
      </c>
      <c r="E62" s="15">
        <v>39.8076171875</v>
      </c>
      <c r="F62" s="15">
        <v>80.7314453125</v>
      </c>
      <c r="G62" s="15">
        <v>-8.447265625</v>
      </c>
      <c r="H62" s="15">
        <v>49.8193359375</v>
      </c>
      <c r="I62" s="15">
        <v>-1.9755859375</v>
      </c>
      <c r="J62" s="15">
        <v>1.9208984375</v>
      </c>
      <c r="K62" s="15">
        <v>32.9384765625</v>
      </c>
      <c r="L62" s="15">
        <v>93.6796875</v>
      </c>
      <c r="M62" s="15">
        <v>206.6865234375</v>
      </c>
      <c r="N62" s="15">
        <v>113.41015625</v>
      </c>
      <c r="O62" s="15">
        <v>82.666015625</v>
      </c>
      <c r="P62" s="15">
        <v>109.134765625</v>
      </c>
      <c r="Q62" s="15">
        <v>56.3583984375</v>
      </c>
      <c r="R62" s="15">
        <v>-93.689453125</v>
      </c>
      <c r="S62" s="15">
        <v>22.2255859375</v>
      </c>
      <c r="T62" s="15">
        <v>41.76171875</v>
      </c>
      <c r="U62" s="15">
        <v>-40.396484375</v>
      </c>
      <c r="V62" s="15">
        <v>-21.607421875</v>
      </c>
      <c r="W62" s="36">
        <v>-66.4521484375</v>
      </c>
      <c r="X62" s="16">
        <v>97.275137563803028</v>
      </c>
      <c r="Y62" s="16">
        <v>67.016515796965592</v>
      </c>
      <c r="Z62" s="16">
        <v>22.028011486082171</v>
      </c>
      <c r="AA62" s="16">
        <v>46.474375349633341</v>
      </c>
      <c r="AB62" s="16">
        <v>15.687014360004451</v>
      </c>
      <c r="AC62" s="16">
        <v>55.863260767601602</v>
      </c>
      <c r="AD62" s="16">
        <v>24.016515796965589</v>
      </c>
      <c r="AE62" s="16">
        <v>17.016515796965589</v>
      </c>
      <c r="AF62" s="16">
        <v>21.016515796965589</v>
      </c>
      <c r="AG62" s="16">
        <v>19.016515796965589</v>
      </c>
      <c r="AH62" s="16">
        <v>28.016515796965589</v>
      </c>
      <c r="AI62" s="16">
        <v>62.016515796965592</v>
      </c>
      <c r="AJ62" s="16">
        <v>40.016515796965592</v>
      </c>
      <c r="AK62" s="16">
        <v>72.016515796965592</v>
      </c>
      <c r="AL62" s="16">
        <v>28.016515796965589</v>
      </c>
      <c r="AM62" s="16">
        <v>82.016515796965592</v>
      </c>
      <c r="AN62" s="16">
        <v>52.016515796965592</v>
      </c>
      <c r="AO62" s="16">
        <v>-27.983484203034411</v>
      </c>
      <c r="AP62" s="17">
        <v>63.016515796965592</v>
      </c>
      <c r="AQ62" s="37">
        <v>31.016515796965589</v>
      </c>
    </row>
    <row r="63" spans="1:43" x14ac:dyDescent="0.25">
      <c r="A63">
        <v>665</v>
      </c>
      <c r="B63" t="s">
        <v>395</v>
      </c>
      <c r="C63">
        <v>0</v>
      </c>
      <c r="D63" s="15">
        <v>77.54833984375</v>
      </c>
      <c r="E63" s="15">
        <v>38.26318359375</v>
      </c>
      <c r="F63" s="15">
        <v>59.81396484375</v>
      </c>
      <c r="G63" s="15">
        <v>-5.314453125</v>
      </c>
      <c r="H63" s="15">
        <v>46.59912109375</v>
      </c>
      <c r="I63" s="15">
        <v>95.80712890625</v>
      </c>
      <c r="J63" s="15">
        <v>9.03515625</v>
      </c>
      <c r="K63" s="15">
        <v>60.94970703125</v>
      </c>
      <c r="L63" s="15">
        <v>21.0068359375</v>
      </c>
      <c r="M63" s="15">
        <v>65.23974609375</v>
      </c>
      <c r="N63" s="15">
        <v>81.3515625</v>
      </c>
      <c r="O63" s="15">
        <v>80.97265625</v>
      </c>
      <c r="P63" s="15">
        <v>56.37548828125</v>
      </c>
      <c r="Q63" s="15">
        <v>119.166015625</v>
      </c>
      <c r="R63" s="15">
        <v>118.07861328125</v>
      </c>
      <c r="S63" s="15">
        <v>98.89453125</v>
      </c>
      <c r="T63" s="15">
        <v>51.447265625</v>
      </c>
      <c r="U63" s="15">
        <v>2.6923828125</v>
      </c>
      <c r="V63" s="15">
        <v>26.5009765625</v>
      </c>
      <c r="W63" s="36">
        <v>94.48046875</v>
      </c>
      <c r="X63" s="18">
        <v>79.380112195919097</v>
      </c>
      <c r="Y63" s="18">
        <v>27.702641247524731</v>
      </c>
      <c r="Z63" s="18">
        <v>27.272602512050533</v>
      </c>
      <c r="AA63" s="18">
        <v>49.161669112075522</v>
      </c>
      <c r="AB63" s="18">
        <v>17.559295002366667</v>
      </c>
      <c r="AC63" s="18">
        <v>58.200929389471504</v>
      </c>
      <c r="AD63" s="18">
        <v>12.702641247524731</v>
      </c>
      <c r="AE63" s="18">
        <v>18.702641247524731</v>
      </c>
      <c r="AF63" s="18">
        <v>33.702641247524731</v>
      </c>
      <c r="AG63" s="18">
        <v>51.702641247524731</v>
      </c>
      <c r="AH63" s="18">
        <v>32.702641247524731</v>
      </c>
      <c r="AI63" s="18">
        <v>25.702641247524731</v>
      </c>
      <c r="AJ63" s="18">
        <v>48.702641247524731</v>
      </c>
      <c r="AK63" s="18">
        <v>84.702641247524738</v>
      </c>
      <c r="AL63" s="18">
        <v>176.70264124752472</v>
      </c>
      <c r="AM63" s="18">
        <v>42.702641247524731</v>
      </c>
      <c r="AN63" s="18">
        <v>39.702641247524731</v>
      </c>
      <c r="AO63" s="18">
        <v>25.702641247524731</v>
      </c>
      <c r="AP63" s="19">
        <v>26.702641247524731</v>
      </c>
      <c r="AQ63" s="37">
        <v>31.702641247524731</v>
      </c>
    </row>
    <row r="64" spans="1:43" x14ac:dyDescent="0.25">
      <c r="A64">
        <v>680</v>
      </c>
      <c r="B64" t="s">
        <v>27</v>
      </c>
      <c r="C64">
        <v>0</v>
      </c>
      <c r="D64" s="15">
        <v>626.26953125</v>
      </c>
      <c r="E64" s="15">
        <v>791.78125</v>
      </c>
      <c r="F64" s="15">
        <v>759.18359375</v>
      </c>
      <c r="G64" s="15">
        <v>677.67578125</v>
      </c>
      <c r="H64" s="15">
        <v>717.859375</v>
      </c>
      <c r="I64" s="15">
        <v>567.10546875</v>
      </c>
      <c r="J64" s="15">
        <v>710.2421875</v>
      </c>
      <c r="K64" s="15">
        <v>807.27734375</v>
      </c>
      <c r="L64" s="15">
        <v>785.0859375</v>
      </c>
      <c r="M64" s="15">
        <v>570.9765625</v>
      </c>
      <c r="N64" s="15">
        <v>1041.88671875</v>
      </c>
      <c r="O64" s="15">
        <v>1017.6484375</v>
      </c>
      <c r="P64" s="15">
        <v>869.125</v>
      </c>
      <c r="Q64" s="15">
        <v>958.8046875</v>
      </c>
      <c r="R64" s="15">
        <v>699.46875</v>
      </c>
      <c r="S64" s="15">
        <v>645.1328125</v>
      </c>
      <c r="T64" s="15">
        <v>842.265625</v>
      </c>
      <c r="U64" s="15">
        <v>563.9140625</v>
      </c>
      <c r="V64" s="15">
        <v>907.0703125</v>
      </c>
      <c r="W64" s="36">
        <v>530.4140625</v>
      </c>
      <c r="X64" s="16">
        <v>829.4863676121455</v>
      </c>
      <c r="Y64" s="16">
        <v>346</v>
      </c>
      <c r="Z64" s="16">
        <v>323.31515681619391</v>
      </c>
      <c r="AA64" s="16">
        <v>242.21264525802823</v>
      </c>
      <c r="AB64" s="16">
        <v>150.43838560539797</v>
      </c>
      <c r="AC64" s="16">
        <v>243.53434961889292</v>
      </c>
      <c r="AD64" s="16">
        <v>245</v>
      </c>
      <c r="AE64" s="16">
        <v>1154</v>
      </c>
      <c r="AF64" s="16">
        <v>218</v>
      </c>
      <c r="AG64" s="16">
        <v>253</v>
      </c>
      <c r="AH64" s="16">
        <v>679</v>
      </c>
      <c r="AI64" s="16">
        <v>1079</v>
      </c>
      <c r="AJ64" s="16">
        <v>577</v>
      </c>
      <c r="AK64" s="16">
        <v>759</v>
      </c>
      <c r="AL64" s="16">
        <v>811</v>
      </c>
      <c r="AM64" s="16">
        <v>1081</v>
      </c>
      <c r="AN64" s="16">
        <v>1068</v>
      </c>
      <c r="AO64" s="16">
        <v>875</v>
      </c>
      <c r="AP64" s="17">
        <v>755</v>
      </c>
      <c r="AQ64" s="37">
        <v>213</v>
      </c>
    </row>
    <row r="65" spans="1:43" x14ac:dyDescent="0.25">
      <c r="A65">
        <v>682</v>
      </c>
      <c r="B65" t="s">
        <v>396</v>
      </c>
      <c r="C65">
        <v>0</v>
      </c>
      <c r="D65" s="15">
        <v>30.46875</v>
      </c>
      <c r="E65" s="15">
        <v>8.107421875</v>
      </c>
      <c r="F65" s="15">
        <v>41.1416015625</v>
      </c>
      <c r="G65" s="15">
        <v>67.6572265625</v>
      </c>
      <c r="H65" s="15">
        <v>-9.6064453125</v>
      </c>
      <c r="I65" s="15">
        <v>56.1796875</v>
      </c>
      <c r="J65" s="15">
        <v>59.7626953125</v>
      </c>
      <c r="K65" s="15">
        <v>3.1015625</v>
      </c>
      <c r="L65" s="15">
        <v>231.1015625</v>
      </c>
      <c r="M65" s="15">
        <v>233.2080078125</v>
      </c>
      <c r="N65" s="15">
        <v>155.7451171875</v>
      </c>
      <c r="O65" s="15">
        <v>74.767578125</v>
      </c>
      <c r="P65" s="15">
        <v>94.3017578125</v>
      </c>
      <c r="Q65" s="15">
        <v>53.7353515625</v>
      </c>
      <c r="R65" s="15">
        <v>-8.1640625</v>
      </c>
      <c r="S65" s="15">
        <v>122.966796875</v>
      </c>
      <c r="T65" s="15">
        <v>93.3203125</v>
      </c>
      <c r="U65" s="15">
        <v>-39.0400390625</v>
      </c>
      <c r="V65" s="15">
        <v>55.8330078125</v>
      </c>
      <c r="W65" s="36">
        <v>54.728515625</v>
      </c>
      <c r="X65" s="18">
        <v>22.204473322504061</v>
      </c>
      <c r="Y65" s="18">
        <v>23</v>
      </c>
      <c r="Z65" s="18">
        <v>19.939297763338747</v>
      </c>
      <c r="AA65" s="18">
        <v>2.1991503186305139</v>
      </c>
      <c r="AB65" s="18">
        <v>12.646432587779582</v>
      </c>
      <c r="AC65" s="18">
        <v>22.76251405722854</v>
      </c>
      <c r="AD65" s="18">
        <v>24</v>
      </c>
      <c r="AE65" s="18">
        <v>-1</v>
      </c>
      <c r="AF65" s="18">
        <v>44</v>
      </c>
      <c r="AG65" s="18">
        <v>56</v>
      </c>
      <c r="AH65" s="18">
        <v>8</v>
      </c>
      <c r="AI65" s="18">
        <v>48</v>
      </c>
      <c r="AJ65" s="18">
        <v>38</v>
      </c>
      <c r="AK65" s="18">
        <v>89</v>
      </c>
      <c r="AL65" s="18">
        <v>51</v>
      </c>
      <c r="AM65" s="18">
        <v>1</v>
      </c>
      <c r="AN65" s="18">
        <v>130</v>
      </c>
      <c r="AO65" s="18">
        <v>95</v>
      </c>
      <c r="AP65" s="19">
        <v>3</v>
      </c>
      <c r="AQ65" s="37">
        <v>5</v>
      </c>
    </row>
    <row r="66" spans="1:43" x14ac:dyDescent="0.25">
      <c r="A66">
        <v>683</v>
      </c>
      <c r="B66" t="s">
        <v>397</v>
      </c>
      <c r="C66">
        <v>0</v>
      </c>
      <c r="D66" s="15">
        <v>101.271484375</v>
      </c>
      <c r="E66" s="15">
        <v>67.388671875</v>
      </c>
      <c r="F66" s="15">
        <v>2.5380859375</v>
      </c>
      <c r="G66" s="15">
        <v>58.72265625</v>
      </c>
      <c r="H66" s="15">
        <v>107.9921875</v>
      </c>
      <c r="I66" s="15">
        <v>102.158203125</v>
      </c>
      <c r="J66" s="15">
        <v>97.4365234375</v>
      </c>
      <c r="K66" s="15">
        <v>126.2783203125</v>
      </c>
      <c r="L66" s="15">
        <v>129.2666015625</v>
      </c>
      <c r="M66" s="15">
        <v>99.158203125</v>
      </c>
      <c r="N66" s="15">
        <v>194.5771484375</v>
      </c>
      <c r="O66" s="15">
        <v>175.6103515625</v>
      </c>
      <c r="P66" s="15">
        <v>109.275390625</v>
      </c>
      <c r="Q66" s="15">
        <v>65.3125</v>
      </c>
      <c r="R66" s="15">
        <v>19.8154296875</v>
      </c>
      <c r="S66" s="15">
        <v>102.5146484375</v>
      </c>
      <c r="T66" s="15">
        <v>72.38671875</v>
      </c>
      <c r="U66" s="15">
        <v>36.96875</v>
      </c>
      <c r="V66" s="15">
        <v>40</v>
      </c>
      <c r="W66" s="36">
        <v>97.34375</v>
      </c>
      <c r="X66" s="16">
        <v>105.1300824690741</v>
      </c>
      <c r="Y66" s="16">
        <v>64</v>
      </c>
      <c r="Z66" s="16">
        <v>19.840109958765463</v>
      </c>
      <c r="AA66" s="16">
        <v>82.843727352242908</v>
      </c>
      <c r="AB66" s="16">
        <v>90.613369986255151</v>
      </c>
      <c r="AC66" s="16">
        <v>97.646794951893042</v>
      </c>
      <c r="AD66" s="16">
        <v>58</v>
      </c>
      <c r="AE66" s="16">
        <v>76</v>
      </c>
      <c r="AF66" s="16">
        <v>4</v>
      </c>
      <c r="AG66" s="16">
        <v>80</v>
      </c>
      <c r="AH66" s="16">
        <v>39</v>
      </c>
      <c r="AI66" s="16">
        <v>74</v>
      </c>
      <c r="AJ66" s="16">
        <v>69</v>
      </c>
      <c r="AK66" s="16">
        <v>168</v>
      </c>
      <c r="AL66" s="16">
        <v>70</v>
      </c>
      <c r="AM66" s="16">
        <v>117</v>
      </c>
      <c r="AN66" s="16">
        <v>98</v>
      </c>
      <c r="AO66" s="16">
        <v>179</v>
      </c>
      <c r="AP66" s="17">
        <v>66</v>
      </c>
      <c r="AQ66" s="37">
        <v>38</v>
      </c>
    </row>
    <row r="67" spans="1:43" x14ac:dyDescent="0.25">
      <c r="A67">
        <v>684</v>
      </c>
      <c r="B67" t="s">
        <v>398</v>
      </c>
      <c r="C67">
        <v>0</v>
      </c>
      <c r="D67" s="15">
        <v>2.86328125</v>
      </c>
      <c r="E67" s="15">
        <v>20.91552734375</v>
      </c>
      <c r="F67" s="15">
        <v>27.4052734375</v>
      </c>
      <c r="G67" s="15">
        <v>-1.13720703125</v>
      </c>
      <c r="H67" s="15">
        <v>1.69873046875</v>
      </c>
      <c r="I67" s="15">
        <v>39.44677734375</v>
      </c>
      <c r="J67" s="15">
        <v>23.31005859375</v>
      </c>
      <c r="K67" s="15">
        <v>79.72119140625</v>
      </c>
      <c r="L67" s="15">
        <v>36.2744140625</v>
      </c>
      <c r="M67" s="15">
        <v>63.19580078125</v>
      </c>
      <c r="N67" s="15">
        <v>90.74072265625</v>
      </c>
      <c r="O67" s="15">
        <v>19.69140625</v>
      </c>
      <c r="P67" s="15">
        <v>29.087890625</v>
      </c>
      <c r="Q67" s="15">
        <v>14.02099609375</v>
      </c>
      <c r="R67" s="15">
        <v>9.50048828125</v>
      </c>
      <c r="S67" s="15">
        <v>15.38037109375</v>
      </c>
      <c r="T67" s="15">
        <v>22.50927734375</v>
      </c>
      <c r="U67" s="15">
        <v>-42.18212890625</v>
      </c>
      <c r="V67" s="15">
        <v>-14.7548828125</v>
      </c>
      <c r="W67" s="36">
        <v>8.2421875</v>
      </c>
      <c r="X67" s="18">
        <v>6.7220604773210049</v>
      </c>
      <c r="Y67" s="18">
        <v>-1</v>
      </c>
      <c r="Z67" s="18">
        <v>4.6294139697613392</v>
      </c>
      <c r="AA67" s="18">
        <v>12.672066724978134</v>
      </c>
      <c r="AB67" s="18">
        <v>1.8764713232537797</v>
      </c>
      <c r="AC67" s="18">
        <v>3.5676496313882295</v>
      </c>
      <c r="AD67" s="18">
        <v>40</v>
      </c>
      <c r="AE67" s="18">
        <v>7</v>
      </c>
      <c r="AF67" s="18">
        <v>8</v>
      </c>
      <c r="AG67" s="18">
        <v>20</v>
      </c>
      <c r="AH67" s="18">
        <v>23</v>
      </c>
      <c r="AI67" s="18">
        <v>12</v>
      </c>
      <c r="AJ67" s="18">
        <v>44</v>
      </c>
      <c r="AK67" s="18">
        <v>11</v>
      </c>
      <c r="AL67" s="18">
        <v>14</v>
      </c>
      <c r="AM67" s="18">
        <v>76</v>
      </c>
      <c r="AN67" s="18">
        <v>20</v>
      </c>
      <c r="AO67" s="18">
        <v>6</v>
      </c>
      <c r="AP67" s="19">
        <v>9</v>
      </c>
      <c r="AQ67" s="37">
        <v>8</v>
      </c>
    </row>
    <row r="68" spans="1:43" x14ac:dyDescent="0.25">
      <c r="A68">
        <v>685</v>
      </c>
      <c r="B68" t="s">
        <v>399</v>
      </c>
      <c r="C68">
        <v>0</v>
      </c>
      <c r="D68" s="15">
        <v>-0.6376953125</v>
      </c>
      <c r="E68" s="15">
        <v>11.423828125</v>
      </c>
      <c r="F68" s="15">
        <v>-0.484375</v>
      </c>
      <c r="G68" s="15">
        <v>41.837890625</v>
      </c>
      <c r="H68" s="15">
        <v>13.4228515625</v>
      </c>
      <c r="I68" s="15">
        <v>53.103515625</v>
      </c>
      <c r="J68" s="15">
        <v>92.7001953125</v>
      </c>
      <c r="K68" s="15">
        <v>112.640625</v>
      </c>
      <c r="L68" s="15">
        <v>126.3671875</v>
      </c>
      <c r="M68" s="15">
        <v>112.6787109375</v>
      </c>
      <c r="N68" s="15">
        <v>144.595703125</v>
      </c>
      <c r="O68" s="15">
        <v>76.36328125</v>
      </c>
      <c r="P68" s="15">
        <v>73.1201171875</v>
      </c>
      <c r="Q68" s="15">
        <v>24.0595703125</v>
      </c>
      <c r="R68" s="15">
        <v>4.4755859375</v>
      </c>
      <c r="S68" s="15">
        <v>32.8154296875</v>
      </c>
      <c r="T68" s="15">
        <v>94.9228515625</v>
      </c>
      <c r="U68" s="15">
        <v>-36.189453125</v>
      </c>
      <c r="V68" s="15">
        <v>43.466796875</v>
      </c>
      <c r="W68" s="36">
        <v>-67.078125</v>
      </c>
      <c r="X68" s="16">
        <v>80.522076529135646</v>
      </c>
      <c r="Y68" s="16">
        <v>24.223138630847505</v>
      </c>
      <c r="Z68" s="16">
        <v>42.288389161898365</v>
      </c>
      <c r="AA68" s="16">
        <v>16.873619700446405</v>
      </c>
      <c r="AB68" s="16">
        <v>10.911555474531124</v>
      </c>
      <c r="AC68" s="16">
        <v>55.132597583740171</v>
      </c>
      <c r="AD68" s="16">
        <v>25.223138630847505</v>
      </c>
      <c r="AE68" s="16">
        <v>52.223138630847508</v>
      </c>
      <c r="AF68" s="16">
        <v>7.2231386308475054</v>
      </c>
      <c r="AG68" s="16">
        <v>46.223138630847508</v>
      </c>
      <c r="AH68" s="16">
        <v>88.223138630847501</v>
      </c>
      <c r="AI68" s="16">
        <v>19.223138630847505</v>
      </c>
      <c r="AJ68" s="16">
        <v>75.223138630847501</v>
      </c>
      <c r="AK68" s="16">
        <v>110.2231386308475</v>
      </c>
      <c r="AL68" s="16">
        <v>7.2231386308475054</v>
      </c>
      <c r="AM68" s="16">
        <v>71.223138630847501</v>
      </c>
      <c r="AN68" s="16">
        <v>131.2231386308475</v>
      </c>
      <c r="AO68" s="16">
        <v>23.223138630847505</v>
      </c>
      <c r="AP68" s="17">
        <v>32.223138630847508</v>
      </c>
      <c r="AQ68" s="37">
        <v>30.223138630847505</v>
      </c>
    </row>
    <row r="69" spans="1:43" x14ac:dyDescent="0.25">
      <c r="A69">
        <v>686</v>
      </c>
      <c r="B69" t="s">
        <v>400</v>
      </c>
      <c r="C69">
        <v>0</v>
      </c>
      <c r="D69" s="15">
        <v>-11.826171875</v>
      </c>
      <c r="E69" s="15">
        <v>-4.16796875</v>
      </c>
      <c r="F69" s="15">
        <v>32.240234375</v>
      </c>
      <c r="G69" s="15">
        <v>58.22607421875</v>
      </c>
      <c r="H69" s="15">
        <v>7.78759765625</v>
      </c>
      <c r="I69" s="15">
        <v>59.2021484375</v>
      </c>
      <c r="J69" s="15">
        <v>74.4033203125</v>
      </c>
      <c r="K69" s="15">
        <v>79.6064453125</v>
      </c>
      <c r="L69" s="15">
        <v>66.5556640625</v>
      </c>
      <c r="M69" s="15">
        <v>105.4794921875</v>
      </c>
      <c r="N69" s="15">
        <v>115.140625</v>
      </c>
      <c r="O69" s="15">
        <v>66.3525390625</v>
      </c>
      <c r="P69" s="15">
        <v>98.302734375</v>
      </c>
      <c r="Q69" s="15">
        <v>60.203125</v>
      </c>
      <c r="R69" s="15">
        <v>17.5029296875</v>
      </c>
      <c r="S69" s="15">
        <v>40.7275390625</v>
      </c>
      <c r="T69" s="15">
        <v>20.310546875</v>
      </c>
      <c r="U69" s="15">
        <v>-47.9150390625</v>
      </c>
      <c r="V69" s="15">
        <v>73.3212890625</v>
      </c>
      <c r="W69" s="36">
        <v>-15.0810546875</v>
      </c>
      <c r="X69" s="18">
        <v>12.536505060602273</v>
      </c>
      <c r="Y69" s="18">
        <v>13</v>
      </c>
      <c r="Z69" s="18">
        <v>29.382006747469699</v>
      </c>
      <c r="AA69" s="18">
        <v>15.785524178433088</v>
      </c>
      <c r="AB69" s="18">
        <v>24.794002249156566</v>
      </c>
      <c r="AC69" s="18">
        <v>10.279007872047982</v>
      </c>
      <c r="AD69" s="18">
        <v>74</v>
      </c>
      <c r="AE69" s="18">
        <v>29</v>
      </c>
      <c r="AF69" s="18">
        <v>47</v>
      </c>
      <c r="AG69" s="18">
        <v>-3</v>
      </c>
      <c r="AH69" s="18">
        <v>46</v>
      </c>
      <c r="AI69" s="18">
        <v>57</v>
      </c>
      <c r="AJ69" s="18">
        <v>101</v>
      </c>
      <c r="AK69" s="18">
        <v>86</v>
      </c>
      <c r="AL69" s="18">
        <v>75</v>
      </c>
      <c r="AM69" s="18">
        <v>77</v>
      </c>
      <c r="AN69" s="18">
        <v>9</v>
      </c>
      <c r="AO69" s="18">
        <v>70</v>
      </c>
      <c r="AP69" s="19">
        <v>64</v>
      </c>
      <c r="AQ69" s="37">
        <v>38</v>
      </c>
    </row>
    <row r="70" spans="1:43" x14ac:dyDescent="0.25">
      <c r="A70">
        <v>687</v>
      </c>
      <c r="B70" t="s">
        <v>401</v>
      </c>
      <c r="C70">
        <v>0</v>
      </c>
      <c r="D70" s="15">
        <v>16.1357421875</v>
      </c>
      <c r="E70" s="15">
        <v>28.1875</v>
      </c>
      <c r="F70" s="15">
        <v>110.4375</v>
      </c>
      <c r="G70" s="15">
        <v>48.609375</v>
      </c>
      <c r="H70" s="15">
        <v>81.40625</v>
      </c>
      <c r="I70" s="15">
        <v>27.8349609375</v>
      </c>
      <c r="J70" s="15">
        <v>84.162109375</v>
      </c>
      <c r="K70" s="15">
        <v>49.1552734375</v>
      </c>
      <c r="L70" s="15">
        <v>118.6103515625</v>
      </c>
      <c r="M70" s="15">
        <v>101.7216796875</v>
      </c>
      <c r="N70" s="15">
        <v>106.8251953125</v>
      </c>
      <c r="O70" s="15">
        <v>46.6806640625</v>
      </c>
      <c r="P70" s="15">
        <v>49.9091796875</v>
      </c>
      <c r="Q70" s="15">
        <v>-18.28125</v>
      </c>
      <c r="R70" s="15">
        <v>-19.0107421875</v>
      </c>
      <c r="S70" s="15">
        <v>17.837890625</v>
      </c>
      <c r="T70" s="15">
        <v>-30.369140625</v>
      </c>
      <c r="U70" s="15">
        <v>28.5869140625</v>
      </c>
      <c r="V70" s="15">
        <v>-27.8828125</v>
      </c>
      <c r="W70" s="36">
        <v>23.83203125</v>
      </c>
      <c r="X70" s="16">
        <v>35.492983881044609</v>
      </c>
      <c r="Y70" s="16">
        <v>7</v>
      </c>
      <c r="Z70" s="16">
        <v>53.323978508059476</v>
      </c>
      <c r="AA70" s="16">
        <v>23.577589653879794</v>
      </c>
      <c r="AB70" s="16">
        <v>16.774659502686493</v>
      </c>
      <c r="AC70" s="16">
        <v>5.211308259402724</v>
      </c>
      <c r="AD70" s="16">
        <v>9</v>
      </c>
      <c r="AE70" s="16">
        <v>8</v>
      </c>
      <c r="AF70" s="16">
        <v>16</v>
      </c>
      <c r="AG70" s="16">
        <v>46</v>
      </c>
      <c r="AH70" s="16">
        <v>45</v>
      </c>
      <c r="AI70" s="16">
        <v>31</v>
      </c>
      <c r="AJ70" s="16">
        <v>125</v>
      </c>
      <c r="AK70" s="16">
        <v>32</v>
      </c>
      <c r="AL70" s="16">
        <v>87</v>
      </c>
      <c r="AM70" s="16">
        <v>0</v>
      </c>
      <c r="AN70" s="16">
        <v>1</v>
      </c>
      <c r="AO70" s="16">
        <v>193</v>
      </c>
      <c r="AP70" s="17">
        <v>26</v>
      </c>
      <c r="AQ70" s="37">
        <v>-32</v>
      </c>
    </row>
    <row r="71" spans="1:43" x14ac:dyDescent="0.25">
      <c r="A71">
        <v>760</v>
      </c>
      <c r="B71" t="s">
        <v>402</v>
      </c>
      <c r="C71">
        <v>1</v>
      </c>
      <c r="D71" s="15">
        <v>45.33740234375</v>
      </c>
      <c r="E71" s="15">
        <v>-5.7119140625</v>
      </c>
      <c r="F71" s="15">
        <v>-57.0927734375</v>
      </c>
      <c r="G71" s="15">
        <v>12.90869140625</v>
      </c>
      <c r="H71" s="15">
        <v>11.33154296875</v>
      </c>
      <c r="I71" s="15">
        <v>-6.6337890625</v>
      </c>
      <c r="J71" s="15">
        <v>67.119140625</v>
      </c>
      <c r="K71" s="15">
        <v>-2.57421875</v>
      </c>
      <c r="L71" s="15">
        <v>-25.30419921875</v>
      </c>
      <c r="M71" s="15">
        <v>52.29541015625</v>
      </c>
      <c r="N71" s="15">
        <v>87.85107421875</v>
      </c>
      <c r="O71" s="15">
        <v>7.9169921875</v>
      </c>
      <c r="P71" s="15">
        <v>-36.068359375</v>
      </c>
      <c r="Q71" s="15">
        <v>14.18603515625</v>
      </c>
      <c r="R71" s="15">
        <v>-68.056640625</v>
      </c>
      <c r="S71" s="15">
        <v>28.4970703125</v>
      </c>
      <c r="T71" s="15">
        <v>-24.33740234375</v>
      </c>
      <c r="U71" s="15">
        <v>-10.1494140625</v>
      </c>
      <c r="V71" s="15">
        <v>-84.7294921875</v>
      </c>
      <c r="W71" s="36">
        <v>-62.48046875</v>
      </c>
      <c r="X71" s="18">
        <v>33.366627420050186</v>
      </c>
      <c r="Y71" s="18">
        <v>4.2669447124880477</v>
      </c>
      <c r="Z71" s="18">
        <v>2.3666274200501847</v>
      </c>
      <c r="AA71" s="18">
        <v>5.3666274200501842</v>
      </c>
      <c r="AB71" s="18">
        <v>4.9678965898016383</v>
      </c>
      <c r="AC71" s="18">
        <v>0.36662742005018467</v>
      </c>
      <c r="AD71" s="18">
        <v>4.3666274200501842</v>
      </c>
      <c r="AE71" s="18">
        <v>3.3666274200501847</v>
      </c>
      <c r="AF71" s="18">
        <v>18.366627420050186</v>
      </c>
      <c r="AG71" s="18">
        <v>4.3666274200501842</v>
      </c>
      <c r="AH71" s="18">
        <v>20.366627420050186</v>
      </c>
      <c r="AI71" s="18">
        <v>14.366627420050184</v>
      </c>
      <c r="AJ71" s="18">
        <v>2.3666274200501847</v>
      </c>
      <c r="AK71" s="18">
        <v>-2.6333725799498153</v>
      </c>
      <c r="AL71" s="18">
        <v>74.366627420050179</v>
      </c>
      <c r="AM71" s="18">
        <v>2.3666274200501847</v>
      </c>
      <c r="AN71" s="18">
        <v>2.3666274200501847</v>
      </c>
      <c r="AO71" s="18">
        <v>18.366627420050186</v>
      </c>
      <c r="AP71" s="19">
        <v>10.366627420050184</v>
      </c>
      <c r="AQ71" s="37">
        <v>24.366627420050186</v>
      </c>
    </row>
    <row r="72" spans="1:43" x14ac:dyDescent="0.25">
      <c r="A72">
        <v>761</v>
      </c>
      <c r="B72" t="s">
        <v>403</v>
      </c>
      <c r="C72">
        <v>1</v>
      </c>
      <c r="D72" s="15">
        <v>8.31201171875</v>
      </c>
      <c r="E72" s="15">
        <v>2.6064453125</v>
      </c>
      <c r="F72" s="15">
        <v>-12.081298828125</v>
      </c>
      <c r="G72" s="15">
        <v>53.17431640625</v>
      </c>
      <c r="H72" s="15">
        <v>10.05029296875</v>
      </c>
      <c r="I72" s="15">
        <v>3.876708984375</v>
      </c>
      <c r="J72" s="15">
        <v>1.099609375</v>
      </c>
      <c r="K72" s="15">
        <v>33.390380859375</v>
      </c>
      <c r="L72" s="15">
        <v>66.682861328125</v>
      </c>
      <c r="M72" s="15">
        <v>61.958740234375</v>
      </c>
      <c r="N72" s="15">
        <v>61.432373046875</v>
      </c>
      <c r="O72" s="15">
        <v>5.9716796875</v>
      </c>
      <c r="P72" s="15">
        <v>-17.45361328125</v>
      </c>
      <c r="Q72" s="15">
        <v>-9.514404296875</v>
      </c>
      <c r="R72" s="15">
        <v>-4.62939453125</v>
      </c>
      <c r="S72" s="15">
        <v>-24.9443359375</v>
      </c>
      <c r="T72" s="15">
        <v>14.29736328125</v>
      </c>
      <c r="U72" s="15">
        <v>-37.558837890625</v>
      </c>
      <c r="V72" s="15">
        <v>-21.971923828125</v>
      </c>
      <c r="W72" s="36">
        <v>-43.305908203125</v>
      </c>
      <c r="X72" s="16">
        <v>1.1282763834674063</v>
      </c>
      <c r="Y72" s="16">
        <v>8.0435989641125669</v>
      </c>
      <c r="Z72" s="16">
        <v>37.128276383467409</v>
      </c>
      <c r="AA72" s="16">
        <v>8.1282763834674068</v>
      </c>
      <c r="AB72" s="16">
        <v>7.7895667060480518</v>
      </c>
      <c r="AC72" s="16">
        <v>3.1282763834674063</v>
      </c>
      <c r="AD72" s="16">
        <v>2.1282763834674063</v>
      </c>
      <c r="AE72" s="16">
        <v>-8.8717236165325932</v>
      </c>
      <c r="AF72" s="16">
        <v>1.1282763834674063</v>
      </c>
      <c r="AG72" s="16">
        <v>9.1282763834674068</v>
      </c>
      <c r="AH72" s="16">
        <v>3.1282763834674063</v>
      </c>
      <c r="AI72" s="16">
        <v>6.1282763834674068</v>
      </c>
      <c r="AJ72" s="16">
        <v>13.128276383467407</v>
      </c>
      <c r="AK72" s="16">
        <v>8.1282763834674068</v>
      </c>
      <c r="AL72" s="16">
        <v>32.128276383467409</v>
      </c>
      <c r="AM72" s="16">
        <v>40.128276383467409</v>
      </c>
      <c r="AN72" s="16">
        <v>51.128276383467409</v>
      </c>
      <c r="AO72" s="16">
        <v>31.128276383467405</v>
      </c>
      <c r="AP72" s="17">
        <v>46.128276383467409</v>
      </c>
      <c r="AQ72" s="37">
        <v>7.1282763834674068</v>
      </c>
    </row>
    <row r="73" spans="1:43" x14ac:dyDescent="0.25">
      <c r="A73">
        <v>763</v>
      </c>
      <c r="B73" t="s">
        <v>404</v>
      </c>
      <c r="C73">
        <v>1</v>
      </c>
      <c r="D73" s="15">
        <v>-29.03369140625</v>
      </c>
      <c r="E73" s="15">
        <v>-5.58740234375</v>
      </c>
      <c r="F73" s="15">
        <v>-35.90771484375</v>
      </c>
      <c r="G73" s="15">
        <v>-22.87890625</v>
      </c>
      <c r="H73" s="15">
        <v>-22.220703125</v>
      </c>
      <c r="I73" s="15">
        <v>-4.42919921875</v>
      </c>
      <c r="J73" s="15">
        <v>10.931640625</v>
      </c>
      <c r="K73" s="15">
        <v>9.3515625</v>
      </c>
      <c r="L73" s="15">
        <v>21.78955078125</v>
      </c>
      <c r="M73" s="15">
        <v>19.81298828125</v>
      </c>
      <c r="N73" s="15">
        <v>22.65771484375</v>
      </c>
      <c r="O73" s="15">
        <v>36.25732421875</v>
      </c>
      <c r="P73" s="15">
        <v>-30.28271484375</v>
      </c>
      <c r="Q73" s="15">
        <v>7.7578125</v>
      </c>
      <c r="R73" s="15">
        <v>-26.49072265625</v>
      </c>
      <c r="S73" s="15">
        <v>-1.6728515625</v>
      </c>
      <c r="T73" s="15">
        <v>7.5498046875</v>
      </c>
      <c r="U73" s="15">
        <v>-23.50830078125</v>
      </c>
      <c r="V73" s="15">
        <v>-19.7958984375</v>
      </c>
      <c r="W73" s="36">
        <v>20.59716796875</v>
      </c>
      <c r="X73" s="18">
        <v>18</v>
      </c>
      <c r="Y73" s="18">
        <v>7.8640049356601445</v>
      </c>
      <c r="Z73" s="18">
        <v>8</v>
      </c>
      <c r="AA73" s="18">
        <v>3</v>
      </c>
      <c r="AB73" s="18">
        <v>-0.54398025735942179</v>
      </c>
      <c r="AC73" s="18">
        <v>1</v>
      </c>
      <c r="AD73" s="18">
        <v>7</v>
      </c>
      <c r="AE73" s="18">
        <v>79</v>
      </c>
      <c r="AF73" s="18">
        <v>19</v>
      </c>
      <c r="AG73" s="18">
        <v>63</v>
      </c>
      <c r="AH73" s="18">
        <v>1</v>
      </c>
      <c r="AI73" s="18">
        <v>29</v>
      </c>
      <c r="AJ73" s="18">
        <v>14</v>
      </c>
      <c r="AK73" s="18">
        <v>33</v>
      </c>
      <c r="AL73" s="18">
        <v>7</v>
      </c>
      <c r="AM73" s="18">
        <v>32</v>
      </c>
      <c r="AN73" s="18">
        <v>11</v>
      </c>
      <c r="AO73" s="18">
        <v>13</v>
      </c>
      <c r="AP73" s="19">
        <v>5</v>
      </c>
      <c r="AQ73" s="37">
        <v>0</v>
      </c>
    </row>
    <row r="74" spans="1:43" x14ac:dyDescent="0.25">
      <c r="A74">
        <v>764</v>
      </c>
      <c r="B74" t="s">
        <v>405</v>
      </c>
      <c r="C74">
        <v>1</v>
      </c>
      <c r="D74" s="15">
        <v>39.8662109375</v>
      </c>
      <c r="E74" s="15">
        <v>34.216796875</v>
      </c>
      <c r="F74" s="15">
        <v>48.779296875</v>
      </c>
      <c r="G74" s="15">
        <v>31.71875</v>
      </c>
      <c r="H74" s="15">
        <v>62.46875</v>
      </c>
      <c r="I74" s="15">
        <v>71.72265625</v>
      </c>
      <c r="J74" s="15">
        <v>38.9150390625</v>
      </c>
      <c r="K74" s="15">
        <v>88.8212890625</v>
      </c>
      <c r="L74" s="15">
        <v>61.6572265625</v>
      </c>
      <c r="M74" s="15">
        <v>43.8935546875</v>
      </c>
      <c r="N74" s="15">
        <v>80.9169921875</v>
      </c>
      <c r="O74" s="15">
        <v>44.265625</v>
      </c>
      <c r="P74" s="15">
        <v>43.6923828125</v>
      </c>
      <c r="Q74" s="15">
        <v>-33.81640625</v>
      </c>
      <c r="R74" s="15">
        <v>24.4560546875</v>
      </c>
      <c r="S74" s="15">
        <v>50.8046875</v>
      </c>
      <c r="T74" s="15">
        <v>29.251953125</v>
      </c>
      <c r="U74" s="15">
        <v>-5.9638671875</v>
      </c>
      <c r="V74" s="15">
        <v>-43.0478515625</v>
      </c>
      <c r="W74" s="36">
        <v>21.013671875</v>
      </c>
      <c r="X74" s="16">
        <v>10</v>
      </c>
      <c r="Y74" s="16">
        <v>31.807795698924732</v>
      </c>
      <c r="Z74" s="16">
        <v>92</v>
      </c>
      <c r="AA74" s="16">
        <v>7</v>
      </c>
      <c r="AB74" s="16">
        <v>17.231182795698924</v>
      </c>
      <c r="AC74" s="16">
        <v>3</v>
      </c>
      <c r="AD74" s="16">
        <v>11</v>
      </c>
      <c r="AE74" s="16">
        <v>24</v>
      </c>
      <c r="AF74" s="16">
        <v>3</v>
      </c>
      <c r="AG74" s="16">
        <v>14</v>
      </c>
      <c r="AH74" s="16">
        <v>55</v>
      </c>
      <c r="AI74" s="16">
        <v>17</v>
      </c>
      <c r="AJ74" s="16">
        <v>84</v>
      </c>
      <c r="AK74" s="16">
        <v>9</v>
      </c>
      <c r="AL74" s="16">
        <v>-66</v>
      </c>
      <c r="AM74" s="16">
        <v>105</v>
      </c>
      <c r="AN74" s="16">
        <v>46</v>
      </c>
      <c r="AO74" s="16">
        <v>106</v>
      </c>
      <c r="AP74" s="17">
        <v>18</v>
      </c>
      <c r="AQ74" s="37">
        <v>42</v>
      </c>
    </row>
    <row r="75" spans="1:43" x14ac:dyDescent="0.25">
      <c r="A75">
        <v>765</v>
      </c>
      <c r="B75" t="s">
        <v>406</v>
      </c>
      <c r="C75">
        <v>0</v>
      </c>
      <c r="D75" s="15">
        <v>34.26025390625</v>
      </c>
      <c r="E75" s="15">
        <v>-11.05224609375</v>
      </c>
      <c r="F75" s="15">
        <v>28.373046875</v>
      </c>
      <c r="G75" s="15">
        <v>80.0458984375</v>
      </c>
      <c r="H75" s="15">
        <v>31.63916015625</v>
      </c>
      <c r="I75" s="15">
        <v>18.20849609375</v>
      </c>
      <c r="J75" s="15">
        <v>46.19482421875</v>
      </c>
      <c r="K75" s="15">
        <v>62.52099609375</v>
      </c>
      <c r="L75" s="15">
        <v>68.7275390625</v>
      </c>
      <c r="M75" s="15">
        <v>100.33251953125</v>
      </c>
      <c r="N75" s="15">
        <v>162.08447265625</v>
      </c>
      <c r="O75" s="15">
        <v>162.2265625</v>
      </c>
      <c r="P75" s="15">
        <v>118.98681640625</v>
      </c>
      <c r="Q75" s="15">
        <v>31.86572265625</v>
      </c>
      <c r="R75" s="15">
        <v>84.783203125</v>
      </c>
      <c r="S75" s="15">
        <v>33.060546875</v>
      </c>
      <c r="T75" s="15">
        <v>66.9189453125</v>
      </c>
      <c r="U75" s="15">
        <v>-47.6865234375</v>
      </c>
      <c r="V75" s="15">
        <v>-75.30859375</v>
      </c>
      <c r="W75" s="36">
        <v>37.8603515625</v>
      </c>
      <c r="X75" s="18">
        <v>30</v>
      </c>
      <c r="Y75" s="18">
        <v>52.835118103296317</v>
      </c>
      <c r="Z75" s="18">
        <v>53</v>
      </c>
      <c r="AA75" s="18">
        <v>75</v>
      </c>
      <c r="AB75" s="18">
        <v>19.340472413185264</v>
      </c>
      <c r="AC75" s="18">
        <v>33</v>
      </c>
      <c r="AD75" s="18">
        <v>30</v>
      </c>
      <c r="AE75" s="18">
        <v>15</v>
      </c>
      <c r="AF75" s="18">
        <v>40</v>
      </c>
      <c r="AG75" s="18">
        <v>51</v>
      </c>
      <c r="AH75" s="18">
        <v>135</v>
      </c>
      <c r="AI75" s="18">
        <v>57</v>
      </c>
      <c r="AJ75" s="18">
        <v>100</v>
      </c>
      <c r="AK75" s="18">
        <v>95</v>
      </c>
      <c r="AL75" s="18">
        <v>110</v>
      </c>
      <c r="AM75" s="18">
        <v>18</v>
      </c>
      <c r="AN75" s="18">
        <v>78</v>
      </c>
      <c r="AO75" s="18">
        <v>74</v>
      </c>
      <c r="AP75" s="19">
        <v>44</v>
      </c>
      <c r="AQ75" s="37">
        <v>46</v>
      </c>
    </row>
    <row r="76" spans="1:43" x14ac:dyDescent="0.25">
      <c r="A76">
        <v>767</v>
      </c>
      <c r="B76" t="s">
        <v>407</v>
      </c>
      <c r="C76">
        <v>0</v>
      </c>
      <c r="D76" s="15">
        <v>36.02294921875</v>
      </c>
      <c r="E76" s="15">
        <v>-5.08447265625</v>
      </c>
      <c r="F76" s="15">
        <v>-19.3720703125</v>
      </c>
      <c r="G76" s="15">
        <v>-10.77490234375</v>
      </c>
      <c r="H76" s="15">
        <v>46.73779296875</v>
      </c>
      <c r="I76" s="15">
        <v>-25.49755859375</v>
      </c>
      <c r="J76" s="15">
        <v>19.3935546875</v>
      </c>
      <c r="K76" s="15">
        <v>38.8359375</v>
      </c>
      <c r="L76" s="15">
        <v>30.46435546875</v>
      </c>
      <c r="M76" s="15">
        <v>103.51318359375</v>
      </c>
      <c r="N76" s="15">
        <v>77.0322265625</v>
      </c>
      <c r="O76" s="15">
        <v>50.5947265625</v>
      </c>
      <c r="P76" s="15">
        <v>35.0322265625</v>
      </c>
      <c r="Q76" s="15">
        <v>14.86279296875</v>
      </c>
      <c r="R76" s="15">
        <v>25.34326171875</v>
      </c>
      <c r="S76" s="15">
        <v>10.13232421875</v>
      </c>
      <c r="T76" s="15">
        <v>-32.30322265625</v>
      </c>
      <c r="U76" s="15">
        <v>-6.01904296875</v>
      </c>
      <c r="V76" s="15">
        <v>-66.2890625</v>
      </c>
      <c r="W76" s="36">
        <v>-26.0400390625</v>
      </c>
      <c r="X76" s="16">
        <v>7</v>
      </c>
      <c r="Y76" s="16">
        <v>31.893662964921557</v>
      </c>
      <c r="Z76" s="16">
        <v>16</v>
      </c>
      <c r="AA76" s="16">
        <v>10</v>
      </c>
      <c r="AB76" s="16">
        <v>15.574651859686233</v>
      </c>
      <c r="AC76" s="16">
        <v>4</v>
      </c>
      <c r="AD76" s="16">
        <v>4</v>
      </c>
      <c r="AE76" s="16">
        <v>11</v>
      </c>
      <c r="AF76" s="16">
        <v>1</v>
      </c>
      <c r="AG76" s="16">
        <v>12</v>
      </c>
      <c r="AH76" s="16">
        <v>12</v>
      </c>
      <c r="AI76" s="16">
        <v>16</v>
      </c>
      <c r="AJ76" s="16">
        <v>41</v>
      </c>
      <c r="AK76" s="16">
        <v>49</v>
      </c>
      <c r="AL76" s="16">
        <v>42</v>
      </c>
      <c r="AM76" s="16">
        <v>4</v>
      </c>
      <c r="AN76" s="16">
        <v>53</v>
      </c>
      <c r="AO76" s="16">
        <v>10</v>
      </c>
      <c r="AP76" s="17">
        <v>-3</v>
      </c>
      <c r="AQ76" s="37">
        <v>4</v>
      </c>
    </row>
    <row r="77" spans="1:43" x14ac:dyDescent="0.25">
      <c r="A77">
        <v>780</v>
      </c>
      <c r="B77" t="s">
        <v>408</v>
      </c>
      <c r="C77">
        <v>0</v>
      </c>
      <c r="D77" s="15">
        <v>436.3984375</v>
      </c>
      <c r="E77" s="15">
        <v>563.53125</v>
      </c>
      <c r="F77" s="15">
        <v>698.10546875</v>
      </c>
      <c r="G77" s="15">
        <v>449.05859375</v>
      </c>
      <c r="H77" s="15">
        <v>553.03515625</v>
      </c>
      <c r="I77" s="15">
        <v>463.41796875</v>
      </c>
      <c r="J77" s="15">
        <v>580.73046875</v>
      </c>
      <c r="K77" s="15">
        <v>414.1171875</v>
      </c>
      <c r="L77" s="15">
        <v>593.6640625</v>
      </c>
      <c r="M77" s="15">
        <v>601.2734375</v>
      </c>
      <c r="N77" s="15">
        <v>593.11328125</v>
      </c>
      <c r="O77" s="15">
        <v>739.04296875</v>
      </c>
      <c r="P77" s="15">
        <v>651.48828125</v>
      </c>
      <c r="Q77" s="15">
        <v>724.9375</v>
      </c>
      <c r="R77" s="15">
        <v>310.99609375</v>
      </c>
      <c r="S77" s="15">
        <v>522.02734375</v>
      </c>
      <c r="T77" s="15">
        <v>652.25</v>
      </c>
      <c r="U77" s="15">
        <v>321.98046875</v>
      </c>
      <c r="V77" s="15">
        <v>556.32421875</v>
      </c>
      <c r="W77" s="36">
        <v>487.9296875</v>
      </c>
      <c r="X77" s="18">
        <v>544</v>
      </c>
      <c r="Y77" s="18">
        <v>488.0786620835537</v>
      </c>
      <c r="Z77" s="18">
        <v>535</v>
      </c>
      <c r="AA77" s="18">
        <v>293</v>
      </c>
      <c r="AB77" s="18">
        <v>319.31464833421472</v>
      </c>
      <c r="AC77" s="18">
        <v>195</v>
      </c>
      <c r="AD77" s="18">
        <v>236</v>
      </c>
      <c r="AE77" s="18">
        <v>375</v>
      </c>
      <c r="AF77" s="18">
        <v>468</v>
      </c>
      <c r="AG77" s="18">
        <v>438</v>
      </c>
      <c r="AH77" s="18">
        <v>452</v>
      </c>
      <c r="AI77" s="18">
        <v>733</v>
      </c>
      <c r="AJ77" s="18">
        <v>1519</v>
      </c>
      <c r="AK77" s="18">
        <v>697</v>
      </c>
      <c r="AL77" s="18">
        <v>911</v>
      </c>
      <c r="AM77" s="18">
        <v>742</v>
      </c>
      <c r="AN77" s="18">
        <v>787</v>
      </c>
      <c r="AO77" s="18">
        <v>1492</v>
      </c>
      <c r="AP77" s="19">
        <v>371</v>
      </c>
      <c r="AQ77" s="37">
        <v>216</v>
      </c>
    </row>
    <row r="78" spans="1:43" x14ac:dyDescent="0.25">
      <c r="A78">
        <v>781</v>
      </c>
      <c r="B78" t="s">
        <v>409</v>
      </c>
      <c r="C78">
        <v>0</v>
      </c>
      <c r="D78" s="15">
        <v>43.08984375</v>
      </c>
      <c r="E78" s="15">
        <v>103.630859375</v>
      </c>
      <c r="F78" s="15">
        <v>124.3779296875</v>
      </c>
      <c r="G78" s="15">
        <v>49.6513671875</v>
      </c>
      <c r="H78" s="15">
        <v>20.7001953125</v>
      </c>
      <c r="I78" s="15">
        <v>95.8115234375</v>
      </c>
      <c r="J78" s="15">
        <v>117.958984375</v>
      </c>
      <c r="K78" s="15">
        <v>21.900390625</v>
      </c>
      <c r="L78" s="15">
        <v>155.4111328125</v>
      </c>
      <c r="M78" s="15">
        <v>72.0009765625</v>
      </c>
      <c r="N78" s="15">
        <v>204.9697265625</v>
      </c>
      <c r="O78" s="15">
        <v>115.5771484375</v>
      </c>
      <c r="P78" s="15">
        <v>160.490234375</v>
      </c>
      <c r="Q78" s="15">
        <v>6.7060546875</v>
      </c>
      <c r="R78" s="15">
        <v>-66.8408203125</v>
      </c>
      <c r="S78" s="15">
        <v>57.529296875</v>
      </c>
      <c r="T78" s="15">
        <v>44.8974609375</v>
      </c>
      <c r="U78" s="15">
        <v>-39.107421875</v>
      </c>
      <c r="V78" s="15">
        <v>53.7861328125</v>
      </c>
      <c r="W78" s="36">
        <v>4.1474609375</v>
      </c>
      <c r="X78" s="16">
        <v>47</v>
      </c>
      <c r="Y78" s="16">
        <v>43.705116340560551</v>
      </c>
      <c r="Z78" s="16">
        <v>56</v>
      </c>
      <c r="AA78" s="16">
        <v>5</v>
      </c>
      <c r="AB78" s="16">
        <v>83.820465362242203</v>
      </c>
      <c r="AC78" s="16">
        <v>51</v>
      </c>
      <c r="AD78" s="16">
        <v>21</v>
      </c>
      <c r="AE78" s="16">
        <v>58</v>
      </c>
      <c r="AF78" s="16">
        <v>41</v>
      </c>
      <c r="AG78" s="16">
        <v>10</v>
      </c>
      <c r="AH78" s="16">
        <v>8</v>
      </c>
      <c r="AI78" s="16">
        <v>50</v>
      </c>
      <c r="AJ78" s="16">
        <v>62</v>
      </c>
      <c r="AK78" s="16">
        <v>59</v>
      </c>
      <c r="AL78" s="16">
        <v>76</v>
      </c>
      <c r="AM78" s="16">
        <v>25</v>
      </c>
      <c r="AN78" s="16">
        <v>124</v>
      </c>
      <c r="AO78" s="16">
        <v>170</v>
      </c>
      <c r="AP78" s="17">
        <v>270</v>
      </c>
      <c r="AQ78" s="37">
        <v>8</v>
      </c>
    </row>
    <row r="79" spans="1:43" x14ac:dyDescent="0.25">
      <c r="A79">
        <v>821</v>
      </c>
      <c r="B79" t="s">
        <v>410</v>
      </c>
      <c r="C79">
        <v>1</v>
      </c>
      <c r="D79" s="15">
        <v>-7.898193359375</v>
      </c>
      <c r="E79" s="15">
        <v>-11.30908203125</v>
      </c>
      <c r="F79" s="15">
        <v>-4.1533203125</v>
      </c>
      <c r="G79" s="15">
        <v>8.34912109375</v>
      </c>
      <c r="H79" s="15">
        <v>-11.216796875</v>
      </c>
      <c r="I79" s="15">
        <v>-6.217041015625</v>
      </c>
      <c r="J79" s="15">
        <v>-4.597900390625</v>
      </c>
      <c r="K79" s="15">
        <v>-15.7294921875</v>
      </c>
      <c r="L79" s="15">
        <v>28.52001953125</v>
      </c>
      <c r="M79" s="15">
        <v>12.231689453125</v>
      </c>
      <c r="N79" s="15">
        <v>40.034912109375</v>
      </c>
      <c r="O79" s="15">
        <v>-2.357177734375</v>
      </c>
      <c r="P79" s="15">
        <v>5.13671875</v>
      </c>
      <c r="Q79" s="15">
        <v>-71.92822265625</v>
      </c>
      <c r="R79" s="15">
        <v>-48.614990234375</v>
      </c>
      <c r="S79" s="15">
        <v>-28.73876953125</v>
      </c>
      <c r="T79" s="15">
        <v>-25.505126953125</v>
      </c>
      <c r="U79" s="15">
        <v>-14.332275390625</v>
      </c>
      <c r="V79" s="15">
        <v>-25.22119140625</v>
      </c>
      <c r="W79" s="36">
        <v>-86.773681640625</v>
      </c>
      <c r="X79" s="18">
        <v>-1.8549659912676812</v>
      </c>
      <c r="Y79" s="18">
        <v>1.01806303332671</v>
      </c>
      <c r="Z79" s="18">
        <v>18.51096540821997</v>
      </c>
      <c r="AA79" s="18">
        <v>2.5109654082199708</v>
      </c>
      <c r="AB79" s="18">
        <v>1.2152239832840146</v>
      </c>
      <c r="AC79" s="18">
        <v>0.45122530219946</v>
      </c>
      <c r="AD79" s="18">
        <v>1.5109654082199708</v>
      </c>
      <c r="AE79" s="18">
        <v>3.5109654082199708</v>
      </c>
      <c r="AF79" s="18">
        <v>3.5109654082199708</v>
      </c>
      <c r="AG79" s="18">
        <v>0.51096540821997094</v>
      </c>
      <c r="AH79" s="18">
        <v>-16.48903459178003</v>
      </c>
      <c r="AI79" s="18">
        <v>0.51096540821997094</v>
      </c>
      <c r="AJ79" s="18">
        <v>1.5109654082199708</v>
      </c>
      <c r="AK79" s="18">
        <v>109.51096540821997</v>
      </c>
      <c r="AL79" s="18">
        <v>-1.4890345917800292</v>
      </c>
      <c r="AM79" s="18">
        <v>2.5109654082199708</v>
      </c>
      <c r="AN79" s="18">
        <v>0.51096540821997094</v>
      </c>
      <c r="AO79" s="18">
        <v>-0.48903459178002906</v>
      </c>
      <c r="AP79" s="19">
        <v>7.5109654082199713</v>
      </c>
      <c r="AQ79" s="37">
        <v>1.5109654082199708</v>
      </c>
    </row>
    <row r="80" spans="1:43" x14ac:dyDescent="0.25">
      <c r="A80">
        <v>834</v>
      </c>
      <c r="B80" t="s">
        <v>411</v>
      </c>
      <c r="C80">
        <v>1</v>
      </c>
      <c r="D80" s="15">
        <v>-13.72509765625</v>
      </c>
      <c r="E80" s="15">
        <v>-9.1845703125</v>
      </c>
      <c r="F80" s="15">
        <v>-15.763427734375</v>
      </c>
      <c r="G80" s="15">
        <v>-23.63623046875</v>
      </c>
      <c r="H80" s="15">
        <v>12.391845703125</v>
      </c>
      <c r="I80" s="15">
        <v>-16.8271484375</v>
      </c>
      <c r="J80" s="15">
        <v>27.574951171875</v>
      </c>
      <c r="K80" s="15">
        <v>39.888916015625</v>
      </c>
      <c r="L80" s="15">
        <v>48.20751953125</v>
      </c>
      <c r="M80" s="15">
        <v>14.616943359375</v>
      </c>
      <c r="N80" s="15">
        <v>41.6533203125</v>
      </c>
      <c r="O80" s="15">
        <v>-8.2587890625</v>
      </c>
      <c r="P80" s="15">
        <v>-5.16796875</v>
      </c>
      <c r="Q80" s="15">
        <v>15.36279296875</v>
      </c>
      <c r="R80" s="15">
        <v>18.937744140625</v>
      </c>
      <c r="S80" s="15">
        <v>-2.3427734375</v>
      </c>
      <c r="T80" s="15">
        <v>-6.3486328125</v>
      </c>
      <c r="U80" s="15">
        <v>2.756103515625</v>
      </c>
      <c r="V80" s="15">
        <v>12.497802734375</v>
      </c>
      <c r="W80" s="36">
        <v>2.02392578125</v>
      </c>
      <c r="X80" s="16">
        <v>0.25827915352682984</v>
      </c>
      <c r="Y80" s="16">
        <v>4.4288081569847559</v>
      </c>
      <c r="Z80" s="16">
        <v>41</v>
      </c>
      <c r="AA80" s="16">
        <v>2</v>
      </c>
      <c r="AB80" s="16">
        <v>37.657284894190852</v>
      </c>
      <c r="AC80" s="16">
        <v>-0.22806246248277406</v>
      </c>
      <c r="AD80" s="16">
        <v>3</v>
      </c>
      <c r="AE80" s="16">
        <v>0</v>
      </c>
      <c r="AF80" s="16">
        <v>2</v>
      </c>
      <c r="AG80" s="16">
        <v>14</v>
      </c>
      <c r="AH80" s="16">
        <v>4</v>
      </c>
      <c r="AI80" s="16">
        <v>24</v>
      </c>
      <c r="AJ80" s="16">
        <v>10</v>
      </c>
      <c r="AK80" s="16">
        <v>0</v>
      </c>
      <c r="AL80" s="16">
        <v>5</v>
      </c>
      <c r="AM80" s="16">
        <v>5</v>
      </c>
      <c r="AN80" s="16">
        <v>20</v>
      </c>
      <c r="AO80" s="16">
        <v>-4</v>
      </c>
      <c r="AP80" s="17">
        <v>4</v>
      </c>
      <c r="AQ80" s="37">
        <v>27</v>
      </c>
    </row>
    <row r="81" spans="1:43" x14ac:dyDescent="0.25">
      <c r="A81">
        <v>840</v>
      </c>
      <c r="B81" t="s">
        <v>412</v>
      </c>
      <c r="C81">
        <v>0</v>
      </c>
      <c r="D81" s="15">
        <v>61.65478515625</v>
      </c>
      <c r="E81" s="15">
        <v>69.17041015625</v>
      </c>
      <c r="F81" s="15">
        <v>71.08154296875</v>
      </c>
      <c r="G81" s="15">
        <v>57.05029296875</v>
      </c>
      <c r="H81" s="15">
        <v>94.8515625</v>
      </c>
      <c r="I81" s="15">
        <v>34.93212890625</v>
      </c>
      <c r="J81" s="15">
        <v>102.24951171875</v>
      </c>
      <c r="K81" s="15">
        <v>109.234375</v>
      </c>
      <c r="L81" s="15">
        <v>78.99609375</v>
      </c>
      <c r="M81" s="15">
        <v>119.197265625</v>
      </c>
      <c r="N81" s="15">
        <v>102.111328125</v>
      </c>
      <c r="O81" s="15">
        <v>26.474609375</v>
      </c>
      <c r="P81" s="15">
        <v>50.00146484375</v>
      </c>
      <c r="Q81" s="15">
        <v>125.25</v>
      </c>
      <c r="R81" s="15">
        <v>157.4296875</v>
      </c>
      <c r="S81" s="15">
        <v>107.0146484375</v>
      </c>
      <c r="T81" s="15">
        <v>175.32177734375</v>
      </c>
      <c r="U81" s="15">
        <v>121.39453125</v>
      </c>
      <c r="V81" s="15">
        <v>69.65380859375</v>
      </c>
      <c r="W81" s="36">
        <v>82.6279296875</v>
      </c>
      <c r="X81" s="18">
        <v>98.739759382477018</v>
      </c>
      <c r="Y81" s="18">
        <v>84.904116538016041</v>
      </c>
      <c r="Z81" s="18">
        <v>47</v>
      </c>
      <c r="AA81" s="18">
        <v>42</v>
      </c>
      <c r="AB81" s="18">
        <v>58.342469922809627</v>
      </c>
      <c r="AC81" s="18">
        <v>90.643850556734506</v>
      </c>
      <c r="AD81" s="18">
        <v>53</v>
      </c>
      <c r="AE81" s="18">
        <v>34</v>
      </c>
      <c r="AF81" s="18">
        <v>26</v>
      </c>
      <c r="AG81" s="18">
        <v>35</v>
      </c>
      <c r="AH81" s="18">
        <v>67</v>
      </c>
      <c r="AI81" s="18">
        <v>30</v>
      </c>
      <c r="AJ81" s="18">
        <v>71</v>
      </c>
      <c r="AK81" s="18">
        <v>72</v>
      </c>
      <c r="AL81" s="18">
        <v>79</v>
      </c>
      <c r="AM81" s="18">
        <v>67</v>
      </c>
      <c r="AN81" s="18">
        <v>68</v>
      </c>
      <c r="AO81" s="18">
        <v>224</v>
      </c>
      <c r="AP81" s="19">
        <v>50</v>
      </c>
      <c r="AQ81" s="37">
        <v>66</v>
      </c>
    </row>
    <row r="82" spans="1:43" x14ac:dyDescent="0.25">
      <c r="A82">
        <v>860</v>
      </c>
      <c r="B82" t="s">
        <v>413</v>
      </c>
      <c r="C82">
        <v>1</v>
      </c>
      <c r="D82" s="15">
        <v>-24.8505859375</v>
      </c>
      <c r="E82" s="15">
        <v>-31.0810546875</v>
      </c>
      <c r="F82" s="15">
        <v>-9.56396484375</v>
      </c>
      <c r="G82" s="15">
        <v>-23.47119140625</v>
      </c>
      <c r="H82" s="15">
        <v>-29.13037109375</v>
      </c>
      <c r="I82" s="15">
        <v>-51.181640625</v>
      </c>
      <c r="J82" s="15">
        <v>65.88525390625</v>
      </c>
      <c r="K82" s="15">
        <v>65.8916015625</v>
      </c>
      <c r="L82" s="15">
        <v>51.6650390625</v>
      </c>
      <c r="M82" s="15">
        <v>59.77490234375</v>
      </c>
      <c r="N82" s="15">
        <v>202.68310546875</v>
      </c>
      <c r="O82" s="15">
        <v>-37.50732421875</v>
      </c>
      <c r="P82" s="15">
        <v>-87.607421875</v>
      </c>
      <c r="Q82" s="15">
        <v>-54.97802734375</v>
      </c>
      <c r="R82" s="15">
        <v>-33.42626953125</v>
      </c>
      <c r="S82" s="15">
        <v>-6.14990234375</v>
      </c>
      <c r="T82" s="15">
        <v>-27.87451171875</v>
      </c>
      <c r="U82" s="15">
        <v>-28.703125</v>
      </c>
      <c r="V82" s="15">
        <v>-71.84228515625</v>
      </c>
      <c r="W82" s="36">
        <v>-55.06298828125</v>
      </c>
      <c r="X82" s="16">
        <v>6.0938422546715749</v>
      </c>
      <c r="Y82" s="16">
        <v>10.737540628854651</v>
      </c>
      <c r="Z82" s="16">
        <v>11.959566516797565</v>
      </c>
      <c r="AA82" s="16">
        <v>11.959566516797565</v>
      </c>
      <c r="AB82" s="16">
        <v>11.226350984031816</v>
      </c>
      <c r="AC82" s="16">
        <v>9.3322108577202982</v>
      </c>
      <c r="AD82" s="16">
        <v>-4.0433483202434672E-2</v>
      </c>
      <c r="AE82" s="16">
        <v>18.959566516797565</v>
      </c>
      <c r="AF82" s="16">
        <v>14.959566516797565</v>
      </c>
      <c r="AG82" s="16">
        <v>7.9595665167975653</v>
      </c>
      <c r="AH82" s="16">
        <v>38.959566516797565</v>
      </c>
      <c r="AI82" s="16">
        <v>13.959566516797565</v>
      </c>
      <c r="AJ82" s="16">
        <v>51.959566516797565</v>
      </c>
      <c r="AK82" s="16">
        <v>19.959566516797565</v>
      </c>
      <c r="AL82" s="16">
        <v>0.95956651679756533</v>
      </c>
      <c r="AM82" s="16">
        <v>12.959566516797565</v>
      </c>
      <c r="AN82" s="16">
        <v>15.959566516797565</v>
      </c>
      <c r="AO82" s="16">
        <v>45.959566516797565</v>
      </c>
      <c r="AP82" s="17">
        <v>13.959566516797565</v>
      </c>
      <c r="AQ82" s="37">
        <v>14.959566516797565</v>
      </c>
    </row>
    <row r="83" spans="1:43" x14ac:dyDescent="0.25">
      <c r="A83">
        <v>861</v>
      </c>
      <c r="B83" t="s">
        <v>414</v>
      </c>
      <c r="C83">
        <v>1</v>
      </c>
      <c r="D83" s="15">
        <v>34.8486328125</v>
      </c>
      <c r="E83" s="15">
        <v>49.19482421875</v>
      </c>
      <c r="F83" s="15">
        <v>-35.7509765625</v>
      </c>
      <c r="G83" s="15">
        <v>61.93896484375</v>
      </c>
      <c r="H83" s="15">
        <v>22.1357421875</v>
      </c>
      <c r="I83" s="15">
        <v>-1.37939453125</v>
      </c>
      <c r="J83" s="15">
        <v>47.1796875</v>
      </c>
      <c r="K83" s="15">
        <v>56.0771484375</v>
      </c>
      <c r="L83" s="15">
        <v>70.43505859375</v>
      </c>
      <c r="M83" s="15">
        <v>34.3984375</v>
      </c>
      <c r="N83" s="15">
        <v>133.04052734375</v>
      </c>
      <c r="O83" s="15">
        <v>35.26953125</v>
      </c>
      <c r="P83" s="15">
        <v>19.224609375</v>
      </c>
      <c r="Q83" s="15">
        <v>-45.19091796875</v>
      </c>
      <c r="R83" s="15">
        <v>-49.3564453125</v>
      </c>
      <c r="S83" s="15">
        <v>19.24951171875</v>
      </c>
      <c r="T83" s="15">
        <v>59.57177734375</v>
      </c>
      <c r="U83" s="15">
        <v>-36.7158203125</v>
      </c>
      <c r="V83" s="15">
        <v>32.09375</v>
      </c>
      <c r="W83" s="36">
        <v>-6.34130859375</v>
      </c>
      <c r="X83" s="18">
        <v>11.911096306491721</v>
      </c>
      <c r="Y83" s="18">
        <v>44.004773121480014</v>
      </c>
      <c r="Z83" s="18">
        <v>20.08205649384535</v>
      </c>
      <c r="AA83" s="18">
        <v>11.08205649384535</v>
      </c>
      <c r="AB83" s="18">
        <v>23.435686470426145</v>
      </c>
      <c r="AC83" s="18">
        <v>12.765897243259872</v>
      </c>
      <c r="AD83" s="18">
        <v>15.08205649384535</v>
      </c>
      <c r="AE83" s="18">
        <v>25.08205649384535</v>
      </c>
      <c r="AF83" s="18">
        <v>5.082056493845351</v>
      </c>
      <c r="AG83" s="18">
        <v>6.082056493845351</v>
      </c>
      <c r="AH83" s="18">
        <v>49.08205649384535</v>
      </c>
      <c r="AI83" s="18">
        <v>13.08205649384535</v>
      </c>
      <c r="AJ83" s="18">
        <v>48.08205649384535</v>
      </c>
      <c r="AK83" s="18">
        <v>14.08205649384535</v>
      </c>
      <c r="AL83" s="18">
        <v>9.0820564938453501</v>
      </c>
      <c r="AM83" s="18">
        <v>30.08205649384535</v>
      </c>
      <c r="AN83" s="18">
        <v>25.08205649384535</v>
      </c>
      <c r="AO83" s="18">
        <v>10.08205649384535</v>
      </c>
      <c r="AP83" s="19">
        <v>8.0820564938453501</v>
      </c>
      <c r="AQ83" s="37">
        <v>15.08205649384535</v>
      </c>
    </row>
    <row r="84" spans="1:43" x14ac:dyDescent="0.25">
      <c r="A84">
        <v>862</v>
      </c>
      <c r="B84" t="s">
        <v>415</v>
      </c>
      <c r="C84">
        <v>1</v>
      </c>
      <c r="D84" s="15">
        <v>-68.34912109375</v>
      </c>
      <c r="E84" s="15">
        <v>-0.53369140625</v>
      </c>
      <c r="F84" s="15">
        <v>-9.939453125</v>
      </c>
      <c r="G84" s="15">
        <v>-16.375</v>
      </c>
      <c r="H84" s="15">
        <v>19.22314453125</v>
      </c>
      <c r="I84" s="15">
        <v>-50.9521484375</v>
      </c>
      <c r="J84" s="15">
        <v>23.21240234375</v>
      </c>
      <c r="K84" s="15">
        <v>-17.6044921875</v>
      </c>
      <c r="L84" s="15">
        <v>18.39013671875</v>
      </c>
      <c r="M84" s="15">
        <v>41.3388671875</v>
      </c>
      <c r="N84" s="15">
        <v>94.6064453125</v>
      </c>
      <c r="O84" s="15">
        <v>-28.888671875</v>
      </c>
      <c r="P84" s="15">
        <v>20.87890625</v>
      </c>
      <c r="Q84" s="15">
        <v>-0.4306640625</v>
      </c>
      <c r="R84" s="15">
        <v>-19.94677734375</v>
      </c>
      <c r="S84" s="15">
        <v>37.2353515625</v>
      </c>
      <c r="T84" s="15">
        <v>32.07373046875</v>
      </c>
      <c r="U84" s="15">
        <v>-87.31005859375</v>
      </c>
      <c r="V84" s="15">
        <v>-11.9248046875</v>
      </c>
      <c r="W84" s="36">
        <v>-99.35986328125</v>
      </c>
      <c r="X84" s="16">
        <v>-3.6710489605086281</v>
      </c>
      <c r="Y84" s="16">
        <v>38.235198133227371</v>
      </c>
      <c r="Z84" s="16">
        <v>18</v>
      </c>
      <c r="AA84" s="16">
        <v>1</v>
      </c>
      <c r="AB84" s="16">
        <v>8.5411188799364215</v>
      </c>
      <c r="AC84" s="16">
        <v>-0.64432401356115609</v>
      </c>
      <c r="AD84" s="16">
        <v>1</v>
      </c>
      <c r="AE84" s="16">
        <v>1</v>
      </c>
      <c r="AF84" s="16">
        <v>1</v>
      </c>
      <c r="AG84" s="16">
        <v>0</v>
      </c>
      <c r="AH84" s="16">
        <v>1</v>
      </c>
      <c r="AI84" s="16">
        <v>7</v>
      </c>
      <c r="AJ84" s="16">
        <v>3</v>
      </c>
      <c r="AK84" s="16">
        <v>3</v>
      </c>
      <c r="AL84" s="16">
        <v>2</v>
      </c>
      <c r="AM84" s="16">
        <v>0</v>
      </c>
      <c r="AN84" s="16">
        <v>0</v>
      </c>
      <c r="AO84" s="16">
        <v>9</v>
      </c>
      <c r="AP84" s="17">
        <v>-3</v>
      </c>
      <c r="AQ84" s="37">
        <v>4</v>
      </c>
    </row>
    <row r="85" spans="1:43" x14ac:dyDescent="0.25">
      <c r="A85">
        <v>880</v>
      </c>
      <c r="B85" t="s">
        <v>29</v>
      </c>
      <c r="C85">
        <v>0</v>
      </c>
      <c r="D85" s="15">
        <v>256.072265625</v>
      </c>
      <c r="E85" s="15">
        <v>114.904296875</v>
      </c>
      <c r="F85" s="15">
        <v>179.4921875</v>
      </c>
      <c r="G85" s="15">
        <v>383.30078125</v>
      </c>
      <c r="H85" s="15">
        <v>331.708984375</v>
      </c>
      <c r="I85" s="15">
        <v>238.66015625</v>
      </c>
      <c r="J85" s="15">
        <v>430.2734375</v>
      </c>
      <c r="K85" s="15">
        <v>159.99609375</v>
      </c>
      <c r="L85" s="15">
        <v>493.03515625</v>
      </c>
      <c r="M85" s="15">
        <v>460.51953125</v>
      </c>
      <c r="N85" s="15">
        <v>400.99609375</v>
      </c>
      <c r="O85" s="15">
        <v>417.57421875</v>
      </c>
      <c r="P85" s="15">
        <v>476.97265625</v>
      </c>
      <c r="Q85" s="15">
        <v>449.03125</v>
      </c>
      <c r="R85" s="15">
        <v>397.29296875</v>
      </c>
      <c r="S85" s="15">
        <v>534.30078125</v>
      </c>
      <c r="T85" s="15">
        <v>353.44921875</v>
      </c>
      <c r="U85" s="15">
        <v>183.9296875</v>
      </c>
      <c r="V85" s="15">
        <v>240.5859375</v>
      </c>
      <c r="W85" s="36">
        <v>289.02734375</v>
      </c>
      <c r="X85" s="18">
        <v>173.74830696911539</v>
      </c>
      <c r="Y85" s="18">
        <v>179.53089728523238</v>
      </c>
      <c r="Z85" s="18">
        <v>422</v>
      </c>
      <c r="AA85" s="18">
        <v>98</v>
      </c>
      <c r="AB85" s="18">
        <v>160.71853837113943</v>
      </c>
      <c r="AC85" s="18">
        <v>150.24142916324962</v>
      </c>
      <c r="AD85" s="18">
        <v>249</v>
      </c>
      <c r="AE85" s="18">
        <v>161</v>
      </c>
      <c r="AF85" s="18">
        <v>180</v>
      </c>
      <c r="AG85" s="18">
        <v>414</v>
      </c>
      <c r="AH85" s="18">
        <v>326</v>
      </c>
      <c r="AI85" s="18">
        <v>623</v>
      </c>
      <c r="AJ85" s="18">
        <v>766</v>
      </c>
      <c r="AK85" s="18">
        <v>501</v>
      </c>
      <c r="AL85" s="18">
        <v>1205</v>
      </c>
      <c r="AM85" s="18">
        <v>342</v>
      </c>
      <c r="AN85" s="18">
        <v>582</v>
      </c>
      <c r="AO85" s="18">
        <v>753</v>
      </c>
      <c r="AP85" s="19">
        <v>82</v>
      </c>
      <c r="AQ85" s="37">
        <v>70</v>
      </c>
    </row>
    <row r="86" spans="1:43" x14ac:dyDescent="0.25">
      <c r="A86">
        <v>881</v>
      </c>
      <c r="B86" t="s">
        <v>416</v>
      </c>
      <c r="C86">
        <v>1</v>
      </c>
      <c r="D86" s="15">
        <v>-12.822265625</v>
      </c>
      <c r="E86" s="15">
        <v>31.9990234375</v>
      </c>
      <c r="F86" s="15">
        <v>-7.0400390625</v>
      </c>
      <c r="G86" s="15">
        <v>86.1494140625</v>
      </c>
      <c r="H86" s="15">
        <v>55.8515625</v>
      </c>
      <c r="I86" s="15">
        <v>-0.2275390625</v>
      </c>
      <c r="J86" s="15">
        <v>-21.119140625</v>
      </c>
      <c r="K86" s="15">
        <v>53.2490234375</v>
      </c>
      <c r="L86" s="15">
        <v>139.576171875</v>
      </c>
      <c r="M86" s="15">
        <v>-5.2607421875</v>
      </c>
      <c r="N86" s="15">
        <v>185.462890625</v>
      </c>
      <c r="O86" s="15">
        <v>-15.73046875</v>
      </c>
      <c r="P86" s="15">
        <v>-33.7294921875</v>
      </c>
      <c r="Q86" s="15">
        <v>31.16796875</v>
      </c>
      <c r="R86" s="15">
        <v>-50.4921875</v>
      </c>
      <c r="S86" s="15">
        <v>25.994140625</v>
      </c>
      <c r="T86" s="15">
        <v>28.783203125</v>
      </c>
      <c r="U86" s="15">
        <v>-69.888671875</v>
      </c>
      <c r="V86" s="15">
        <v>-88.76171875</v>
      </c>
      <c r="W86" s="36">
        <v>-24.6953125</v>
      </c>
      <c r="X86" s="16">
        <v>-0.99709162235054372</v>
      </c>
      <c r="Y86" s="16">
        <v>59.333939245343636</v>
      </c>
      <c r="Z86" s="16">
        <v>43</v>
      </c>
      <c r="AA86" s="16">
        <v>21</v>
      </c>
      <c r="AB86" s="16">
        <v>19.000363547206181</v>
      </c>
      <c r="AC86" s="16">
        <v>-0.58203062251118087</v>
      </c>
      <c r="AD86" s="16">
        <v>27</v>
      </c>
      <c r="AE86" s="16">
        <v>3</v>
      </c>
      <c r="AF86" s="16">
        <v>16</v>
      </c>
      <c r="AG86" s="16">
        <v>22</v>
      </c>
      <c r="AH86" s="16">
        <v>7</v>
      </c>
      <c r="AI86" s="16">
        <v>46</v>
      </c>
      <c r="AJ86" s="16">
        <v>39</v>
      </c>
      <c r="AK86" s="16">
        <v>32</v>
      </c>
      <c r="AL86" s="16">
        <v>15</v>
      </c>
      <c r="AM86" s="16">
        <v>67</v>
      </c>
      <c r="AN86" s="16">
        <v>14</v>
      </c>
      <c r="AO86" s="16">
        <v>26</v>
      </c>
      <c r="AP86" s="17">
        <v>70</v>
      </c>
      <c r="AQ86" s="37">
        <v>5</v>
      </c>
    </row>
    <row r="87" spans="1:43" x14ac:dyDescent="0.25">
      <c r="A87">
        <v>882</v>
      </c>
      <c r="B87" t="s">
        <v>417</v>
      </c>
      <c r="C87">
        <v>1</v>
      </c>
      <c r="D87" s="15">
        <v>15.8271484375</v>
      </c>
      <c r="E87" s="15">
        <v>17.4501953125</v>
      </c>
      <c r="F87" s="15">
        <v>57.3798828125</v>
      </c>
      <c r="G87" s="15">
        <v>23.7734375</v>
      </c>
      <c r="H87" s="15">
        <v>41.9609375</v>
      </c>
      <c r="I87" s="15">
        <v>61.70703125</v>
      </c>
      <c r="J87" s="15">
        <v>49.7353515625</v>
      </c>
      <c r="K87" s="15">
        <v>62.2412109375</v>
      </c>
      <c r="L87" s="15">
        <v>73.5791015625</v>
      </c>
      <c r="M87" s="15">
        <v>88.21484375</v>
      </c>
      <c r="N87" s="15">
        <v>268.5927734375</v>
      </c>
      <c r="O87" s="15">
        <v>-25.9404296875</v>
      </c>
      <c r="P87" s="15">
        <v>-8.05859375</v>
      </c>
      <c r="Q87" s="15">
        <v>81.4453125</v>
      </c>
      <c r="R87" s="15">
        <v>10.7802734375</v>
      </c>
      <c r="S87" s="15">
        <v>78.595703125</v>
      </c>
      <c r="T87" s="15">
        <v>-31.5322265625</v>
      </c>
      <c r="U87" s="15">
        <v>-6.3251953125</v>
      </c>
      <c r="V87" s="15">
        <v>49.9130859375</v>
      </c>
      <c r="W87" s="36">
        <v>31.1689453125</v>
      </c>
      <c r="X87" s="18">
        <v>27.036939172178794</v>
      </c>
      <c r="Y87" s="18">
        <v>35.59247312156964</v>
      </c>
      <c r="Z87" s="18">
        <v>27.843929424040915</v>
      </c>
      <c r="AA87" s="18">
        <v>29.843929424040915</v>
      </c>
      <c r="AB87" s="18">
        <v>32.493055642558147</v>
      </c>
      <c r="AC87" s="18">
        <v>40.003298373727674</v>
      </c>
      <c r="AD87" s="18">
        <v>28.843929424040915</v>
      </c>
      <c r="AE87" s="18">
        <v>-28.156070575959085</v>
      </c>
      <c r="AF87" s="18">
        <v>28.843929424040915</v>
      </c>
      <c r="AG87" s="18">
        <v>27.843929424040915</v>
      </c>
      <c r="AH87" s="18">
        <v>30.843929424040915</v>
      </c>
      <c r="AI87" s="18">
        <v>30.843929424040915</v>
      </c>
      <c r="AJ87" s="18">
        <v>55.843929424040915</v>
      </c>
      <c r="AK87" s="18">
        <v>94.843929424040908</v>
      </c>
      <c r="AL87" s="18">
        <v>183.84392942404091</v>
      </c>
      <c r="AM87" s="18">
        <v>26.843929424040915</v>
      </c>
      <c r="AN87" s="18">
        <v>39.843929424040915</v>
      </c>
      <c r="AO87" s="18">
        <v>37.843929424040915</v>
      </c>
      <c r="AP87" s="19">
        <v>48.843929424040915</v>
      </c>
      <c r="AQ87" s="37">
        <v>27.843929424040915</v>
      </c>
    </row>
    <row r="88" spans="1:43" x14ac:dyDescent="0.25">
      <c r="A88">
        <v>883</v>
      </c>
      <c r="B88" t="s">
        <v>418</v>
      </c>
      <c r="C88">
        <v>1</v>
      </c>
      <c r="D88" s="15">
        <v>31.84375</v>
      </c>
      <c r="E88" s="15">
        <v>101.466796875</v>
      </c>
      <c r="F88" s="15">
        <v>-3.10546875</v>
      </c>
      <c r="G88" s="15">
        <v>47.853515625</v>
      </c>
      <c r="H88" s="15">
        <v>58.623046875</v>
      </c>
      <c r="I88" s="15">
        <v>23.11328125</v>
      </c>
      <c r="J88" s="15">
        <v>48.345703125</v>
      </c>
      <c r="K88" s="15">
        <v>61.779296875</v>
      </c>
      <c r="L88" s="15">
        <v>111.509765625</v>
      </c>
      <c r="M88" s="15">
        <v>124.5546875</v>
      </c>
      <c r="N88" s="15">
        <v>190.8984375</v>
      </c>
      <c r="O88" s="15">
        <v>85.814453125</v>
      </c>
      <c r="P88" s="15">
        <v>52.404296875</v>
      </c>
      <c r="Q88" s="15">
        <v>58.490234375</v>
      </c>
      <c r="R88" s="15">
        <v>38.486328125</v>
      </c>
      <c r="S88" s="15">
        <v>60.6640625</v>
      </c>
      <c r="T88" s="15">
        <v>-0.177734375</v>
      </c>
      <c r="U88" s="15">
        <v>-41.4453125</v>
      </c>
      <c r="V88" s="15">
        <v>38.7109375</v>
      </c>
      <c r="W88" s="36">
        <v>-7.396484375</v>
      </c>
      <c r="X88" s="16">
        <v>30.976045194865911</v>
      </c>
      <c r="Y88" s="16">
        <v>53.047604812380428</v>
      </c>
      <c r="Z88" s="16">
        <v>88.224331027515831</v>
      </c>
      <c r="AA88" s="16">
        <v>30.224331027515831</v>
      </c>
      <c r="AB88" s="16">
        <v>20.318295298434592</v>
      </c>
      <c r="AC88" s="16">
        <v>24.394369664974718</v>
      </c>
      <c r="AD88" s="16">
        <v>54.224331027515831</v>
      </c>
      <c r="AE88" s="16">
        <v>53.224331027515831</v>
      </c>
      <c r="AF88" s="16">
        <v>21.224331027515831</v>
      </c>
      <c r="AG88" s="16">
        <v>75.224331027515831</v>
      </c>
      <c r="AH88" s="16">
        <v>65.224331027515831</v>
      </c>
      <c r="AI88" s="16">
        <v>25.224331027515831</v>
      </c>
      <c r="AJ88" s="16">
        <v>88.224331027515831</v>
      </c>
      <c r="AK88" s="16">
        <v>176.22433102751583</v>
      </c>
      <c r="AL88" s="16">
        <v>22.224331027515831</v>
      </c>
      <c r="AM88" s="16">
        <v>103.22433102751583</v>
      </c>
      <c r="AN88" s="16">
        <v>56.224331027515831</v>
      </c>
      <c r="AO88" s="16">
        <v>101.22433102751583</v>
      </c>
      <c r="AP88" s="17">
        <v>147.22433102751583</v>
      </c>
      <c r="AQ88" s="37">
        <v>38.224331027515831</v>
      </c>
    </row>
    <row r="89" spans="1:43" x14ac:dyDescent="0.25">
      <c r="A89">
        <v>884</v>
      </c>
      <c r="B89" t="s">
        <v>419</v>
      </c>
      <c r="C89">
        <v>1</v>
      </c>
      <c r="D89" s="15">
        <v>17.1669921875</v>
      </c>
      <c r="E89" s="15">
        <v>48.82666015625</v>
      </c>
      <c r="F89" s="15">
        <v>13.12255859375</v>
      </c>
      <c r="G89" s="15">
        <v>36.072265625</v>
      </c>
      <c r="H89" s="15">
        <v>8.79345703125</v>
      </c>
      <c r="I89" s="15">
        <v>20.81787109375</v>
      </c>
      <c r="J89" s="15">
        <v>72.3974609375</v>
      </c>
      <c r="K89" s="15">
        <v>4.21484375</v>
      </c>
      <c r="L89" s="15">
        <v>37.2998046875</v>
      </c>
      <c r="M89" s="15">
        <v>51.79541015625</v>
      </c>
      <c r="N89" s="15">
        <v>82.673828125</v>
      </c>
      <c r="O89" s="15">
        <v>48.841796875</v>
      </c>
      <c r="P89" s="15">
        <v>13.28759765625</v>
      </c>
      <c r="Q89" s="15">
        <v>-20.59423828125</v>
      </c>
      <c r="R89" s="15">
        <v>16.46484375</v>
      </c>
      <c r="S89" s="15">
        <v>-19.1376953125</v>
      </c>
      <c r="T89" s="15">
        <v>23.7802734375</v>
      </c>
      <c r="U89" s="15">
        <v>-30.76171875</v>
      </c>
      <c r="V89" s="15">
        <v>6.47216796875</v>
      </c>
      <c r="W89" s="36">
        <v>-13.18505859375</v>
      </c>
      <c r="X89" s="18">
        <v>8.9930503301515916</v>
      </c>
      <c r="Y89" s="18">
        <v>9.7485521521149145</v>
      </c>
      <c r="Z89" s="18">
        <v>9</v>
      </c>
      <c r="AA89" s="18">
        <v>42</v>
      </c>
      <c r="AB89" s="18">
        <v>59.249131291268952</v>
      </c>
      <c r="AC89" s="18">
        <v>3.3093871270470672</v>
      </c>
      <c r="AD89" s="18">
        <v>24</v>
      </c>
      <c r="AE89" s="18">
        <v>12</v>
      </c>
      <c r="AF89" s="18">
        <v>3</v>
      </c>
      <c r="AG89" s="18">
        <v>4</v>
      </c>
      <c r="AH89" s="18">
        <v>9</v>
      </c>
      <c r="AI89" s="18">
        <v>12</v>
      </c>
      <c r="AJ89" s="18">
        <v>15</v>
      </c>
      <c r="AK89" s="18">
        <v>49</v>
      </c>
      <c r="AL89" s="18">
        <v>6</v>
      </c>
      <c r="AM89" s="18">
        <v>5</v>
      </c>
      <c r="AN89" s="18">
        <v>23</v>
      </c>
      <c r="AO89" s="18">
        <v>27</v>
      </c>
      <c r="AP89" s="19">
        <v>56</v>
      </c>
      <c r="AQ89" s="37">
        <v>10</v>
      </c>
    </row>
    <row r="90" spans="1:43" x14ac:dyDescent="0.25">
      <c r="A90">
        <v>885</v>
      </c>
      <c r="B90" t="s">
        <v>420</v>
      </c>
      <c r="C90">
        <v>0</v>
      </c>
      <c r="D90" s="15">
        <v>2.74609375</v>
      </c>
      <c r="E90" s="15">
        <v>13.37744140625</v>
      </c>
      <c r="F90" s="15">
        <v>-12.12060546875</v>
      </c>
      <c r="G90" s="15">
        <v>30.25146484375</v>
      </c>
      <c r="H90" s="15">
        <v>-14.7470703125</v>
      </c>
      <c r="I90" s="15">
        <v>8.71044921875</v>
      </c>
      <c r="J90" s="15">
        <v>61.5703125</v>
      </c>
      <c r="K90" s="15">
        <v>3.984375</v>
      </c>
      <c r="L90" s="15">
        <v>61.42236328125</v>
      </c>
      <c r="M90" s="15">
        <v>49.4990234375</v>
      </c>
      <c r="N90" s="15">
        <v>83.498046875</v>
      </c>
      <c r="O90" s="15">
        <v>-16.935546875</v>
      </c>
      <c r="P90" s="15">
        <v>37.19775390625</v>
      </c>
      <c r="Q90" s="15">
        <v>60.013671875</v>
      </c>
      <c r="R90" s="15">
        <v>43.9970703125</v>
      </c>
      <c r="S90" s="15">
        <v>69.611328125</v>
      </c>
      <c r="T90" s="15">
        <v>31.984375</v>
      </c>
      <c r="U90" s="15">
        <v>-4.703125</v>
      </c>
      <c r="V90" s="15">
        <v>-1.7548828125</v>
      </c>
      <c r="W90" s="36">
        <v>28.11328125</v>
      </c>
      <c r="X90" s="16">
        <v>-4.6133633189323549</v>
      </c>
      <c r="Y90" s="16">
        <v>5.0388826418890931</v>
      </c>
      <c r="Z90" s="16">
        <v>0</v>
      </c>
      <c r="AA90" s="16">
        <v>0</v>
      </c>
      <c r="AB90" s="16">
        <v>0.42332958513345564</v>
      </c>
      <c r="AC90" s="16">
        <v>-6.6402319938450027E-2</v>
      </c>
      <c r="AD90" s="16">
        <v>4</v>
      </c>
      <c r="AE90" s="16">
        <v>2</v>
      </c>
      <c r="AF90" s="16">
        <v>8</v>
      </c>
      <c r="AG90" s="16">
        <v>6</v>
      </c>
      <c r="AH90" s="16">
        <v>2</v>
      </c>
      <c r="AI90" s="16">
        <v>24</v>
      </c>
      <c r="AJ90" s="16">
        <v>57</v>
      </c>
      <c r="AK90" s="16">
        <v>14</v>
      </c>
      <c r="AL90" s="16">
        <v>31</v>
      </c>
      <c r="AM90" s="16">
        <v>15</v>
      </c>
      <c r="AN90" s="16">
        <v>27</v>
      </c>
      <c r="AO90" s="16">
        <v>113</v>
      </c>
      <c r="AP90" s="17">
        <v>157</v>
      </c>
      <c r="AQ90" s="37">
        <v>23</v>
      </c>
    </row>
    <row r="91" spans="1:43" x14ac:dyDescent="0.25">
      <c r="A91">
        <v>980</v>
      </c>
      <c r="B91" t="s">
        <v>30</v>
      </c>
      <c r="C91">
        <v>0</v>
      </c>
      <c r="D91" s="15">
        <v>14.7421875</v>
      </c>
      <c r="E91" s="15">
        <v>107.26953125</v>
      </c>
      <c r="F91" s="15">
        <v>114.634765625</v>
      </c>
      <c r="G91" s="15">
        <v>216.677734375</v>
      </c>
      <c r="H91" s="15">
        <v>159.08984375</v>
      </c>
      <c r="I91" s="15">
        <v>214.4140625</v>
      </c>
      <c r="J91" s="15">
        <v>154.154296875</v>
      </c>
      <c r="K91" s="15">
        <v>129.54296875</v>
      </c>
      <c r="L91" s="15">
        <v>228.296875</v>
      </c>
      <c r="M91" s="15">
        <v>182.912109375</v>
      </c>
      <c r="N91" s="15">
        <v>346.845703125</v>
      </c>
      <c r="O91" s="15">
        <v>321.091796875</v>
      </c>
      <c r="P91" s="15">
        <v>320.037109375</v>
      </c>
      <c r="Q91" s="15">
        <v>273.37109375</v>
      </c>
      <c r="R91" s="15">
        <v>348.46875</v>
      </c>
      <c r="S91" s="15">
        <v>461.88671875</v>
      </c>
      <c r="T91" s="15">
        <v>180.5390625</v>
      </c>
      <c r="U91" s="15">
        <v>44.234375</v>
      </c>
      <c r="V91" s="15">
        <v>65.95703125</v>
      </c>
      <c r="W91" s="36">
        <v>100.73828125</v>
      </c>
      <c r="X91" s="18">
        <v>222</v>
      </c>
      <c r="Y91" s="18">
        <v>223</v>
      </c>
      <c r="Z91" s="18">
        <v>200</v>
      </c>
      <c r="AA91" s="18">
        <v>176</v>
      </c>
      <c r="AB91" s="18">
        <v>68</v>
      </c>
      <c r="AC91" s="18">
        <v>126</v>
      </c>
      <c r="AD91" s="18">
        <v>161</v>
      </c>
      <c r="AE91" s="18">
        <v>112</v>
      </c>
      <c r="AF91" s="18">
        <v>157</v>
      </c>
      <c r="AG91" s="18">
        <v>53</v>
      </c>
      <c r="AH91" s="18">
        <v>297</v>
      </c>
      <c r="AI91" s="18">
        <v>124</v>
      </c>
      <c r="AJ91" s="18">
        <v>276</v>
      </c>
      <c r="AK91" s="18">
        <v>282</v>
      </c>
      <c r="AL91" s="18">
        <v>78</v>
      </c>
      <c r="AM91" s="18">
        <v>230</v>
      </c>
      <c r="AN91" s="18">
        <v>305</v>
      </c>
      <c r="AO91" s="18">
        <v>317</v>
      </c>
      <c r="AP91" s="19">
        <v>217</v>
      </c>
      <c r="AQ91" s="37">
        <v>-7</v>
      </c>
    </row>
    <row r="92" spans="1:43" x14ac:dyDescent="0.25">
      <c r="A92">
        <v>1060</v>
      </c>
      <c r="B92" t="s">
        <v>421</v>
      </c>
      <c r="C92">
        <v>1</v>
      </c>
      <c r="D92" s="15">
        <v>-9.43212890625</v>
      </c>
      <c r="E92" s="15">
        <v>-36.69140625</v>
      </c>
      <c r="F92" s="15">
        <v>9.99560546875</v>
      </c>
      <c r="G92" s="15">
        <v>24.126953125</v>
      </c>
      <c r="H92" s="15">
        <v>10.265625</v>
      </c>
      <c r="I92" s="15">
        <v>-3.3095703125</v>
      </c>
      <c r="J92" s="15">
        <v>69.83056640625</v>
      </c>
      <c r="K92" s="15">
        <v>45.828125</v>
      </c>
      <c r="L92" s="15">
        <v>92.03515625</v>
      </c>
      <c r="M92" s="15">
        <v>71.97900390625</v>
      </c>
      <c r="N92" s="15">
        <v>70.66259765625</v>
      </c>
      <c r="O92" s="15">
        <v>-13.669921875</v>
      </c>
      <c r="P92" s="15">
        <v>6.38427734375</v>
      </c>
      <c r="Q92" s="15">
        <v>-16.43408203125</v>
      </c>
      <c r="R92" s="15">
        <v>-23.46435546875</v>
      </c>
      <c r="S92" s="15">
        <v>-12.828125</v>
      </c>
      <c r="T92" s="15">
        <v>-24.33349609375</v>
      </c>
      <c r="U92" s="15">
        <v>-12.9599609375</v>
      </c>
      <c r="V92" s="15">
        <v>4.92724609375</v>
      </c>
      <c r="W92" s="36">
        <v>-70.41064453125</v>
      </c>
      <c r="X92" s="16">
        <v>8.3889786407226374</v>
      </c>
      <c r="Y92" s="16">
        <v>16.300730600695847</v>
      </c>
      <c r="Z92" s="16">
        <v>8.8594904005618993</v>
      </c>
      <c r="AA92" s="16">
        <v>8.3889786407226374</v>
      </c>
      <c r="AB92" s="16">
        <v>9.3889786407226374</v>
      </c>
      <c r="AC92" s="16">
        <v>15.388978640722637</v>
      </c>
      <c r="AD92" s="16">
        <v>34.388978640722641</v>
      </c>
      <c r="AE92" s="16">
        <v>12.388978640722637</v>
      </c>
      <c r="AF92" s="16">
        <v>9.3889786407226374</v>
      </c>
      <c r="AG92" s="16">
        <v>23.388978640722637</v>
      </c>
      <c r="AH92" s="16">
        <v>19.388978640722637</v>
      </c>
      <c r="AI92" s="16">
        <v>28.388978640722637</v>
      </c>
      <c r="AJ92" s="16">
        <v>10.388978640722637</v>
      </c>
      <c r="AK92" s="16">
        <v>34.388978640722641</v>
      </c>
      <c r="AL92" s="16">
        <v>105.38897864072264</v>
      </c>
      <c r="AM92" s="16">
        <v>66.388978640722641</v>
      </c>
      <c r="AN92" s="16">
        <v>12.388978640722637</v>
      </c>
      <c r="AO92" s="16">
        <v>43.388978640722641</v>
      </c>
      <c r="AP92" s="17">
        <v>10.388978640722637</v>
      </c>
      <c r="AQ92" s="37">
        <v>29.388978640722637</v>
      </c>
    </row>
    <row r="93" spans="1:43" x14ac:dyDescent="0.25">
      <c r="A93">
        <v>1080</v>
      </c>
      <c r="B93" t="s">
        <v>422</v>
      </c>
      <c r="C93">
        <v>0</v>
      </c>
      <c r="D93" s="15">
        <v>263.19140625</v>
      </c>
      <c r="E93" s="15">
        <v>321.474609375</v>
      </c>
      <c r="F93" s="15">
        <v>211.1015625</v>
      </c>
      <c r="G93" s="15">
        <v>270.07421875</v>
      </c>
      <c r="H93" s="15">
        <v>441.81640625</v>
      </c>
      <c r="I93" s="15">
        <v>200.73828125</v>
      </c>
      <c r="J93" s="15">
        <v>-276.787109375</v>
      </c>
      <c r="K93" s="15">
        <v>79.755859375</v>
      </c>
      <c r="L93" s="15">
        <v>226.3828125</v>
      </c>
      <c r="M93" s="15">
        <v>567.8984375</v>
      </c>
      <c r="N93" s="15">
        <v>461.45703125</v>
      </c>
      <c r="O93" s="15">
        <v>199.16015625</v>
      </c>
      <c r="P93" s="15">
        <v>60.421875</v>
      </c>
      <c r="Q93" s="15">
        <v>47.96484375</v>
      </c>
      <c r="R93" s="15">
        <v>6.1171875</v>
      </c>
      <c r="S93" s="15">
        <v>158.38671875</v>
      </c>
      <c r="T93" s="15">
        <v>141.30078125</v>
      </c>
      <c r="U93" s="15">
        <v>-5.59375</v>
      </c>
      <c r="V93" s="15">
        <v>124.5625</v>
      </c>
      <c r="W93" s="36">
        <v>96.52734375</v>
      </c>
      <c r="X93" s="18">
        <v>193.78311540992092</v>
      </c>
      <c r="Y93" s="18">
        <v>290.37357621702279</v>
      </c>
      <c r="Z93" s="18">
        <v>145.32588025253213</v>
      </c>
      <c r="AA93" s="18">
        <v>104.78311540992091</v>
      </c>
      <c r="AB93" s="18">
        <v>181.78311540992092</v>
      </c>
      <c r="AC93" s="18">
        <v>138.78311540992092</v>
      </c>
      <c r="AD93" s="18">
        <v>17.783115409920914</v>
      </c>
      <c r="AE93" s="18">
        <v>21.783115409920914</v>
      </c>
      <c r="AF93" s="18">
        <v>235.78311540992092</v>
      </c>
      <c r="AG93" s="18">
        <v>125.78311540992091</v>
      </c>
      <c r="AH93" s="18">
        <v>81.78311540992091</v>
      </c>
      <c r="AI93" s="18">
        <v>175.78311540992092</v>
      </c>
      <c r="AJ93" s="18">
        <v>176.78311540992092</v>
      </c>
      <c r="AK93" s="18">
        <v>227.78311540992092</v>
      </c>
      <c r="AL93" s="18">
        <v>329.78311540992092</v>
      </c>
      <c r="AM93" s="18">
        <v>94.78311540992091</v>
      </c>
      <c r="AN93" s="18">
        <v>196.78311540992092</v>
      </c>
      <c r="AO93" s="18">
        <v>405.78311540992092</v>
      </c>
      <c r="AP93" s="19">
        <v>234.78311540992092</v>
      </c>
      <c r="AQ93" s="37">
        <v>130.78311540992092</v>
      </c>
    </row>
    <row r="94" spans="1:43" x14ac:dyDescent="0.25">
      <c r="A94">
        <v>1081</v>
      </c>
      <c r="B94" t="s">
        <v>423</v>
      </c>
      <c r="C94">
        <v>1</v>
      </c>
      <c r="D94" s="15">
        <v>74.365234375</v>
      </c>
      <c r="E94" s="15">
        <v>57.5849609375</v>
      </c>
      <c r="F94" s="15">
        <v>70.8095703125</v>
      </c>
      <c r="G94" s="15">
        <v>25.9326171875</v>
      </c>
      <c r="H94" s="15">
        <v>-21.4697265625</v>
      </c>
      <c r="I94" s="15">
        <v>-173.8642578125</v>
      </c>
      <c r="J94" s="15">
        <v>-31.21875</v>
      </c>
      <c r="K94" s="15">
        <v>53.72265625</v>
      </c>
      <c r="L94" s="15">
        <v>129.4267578125</v>
      </c>
      <c r="M94" s="15">
        <v>192.55078125</v>
      </c>
      <c r="N94" s="15">
        <v>153.8505859375</v>
      </c>
      <c r="O94" s="15">
        <v>99.0615234375</v>
      </c>
      <c r="P94" s="15">
        <v>-2.5234375</v>
      </c>
      <c r="Q94" s="15">
        <v>-32.9765625</v>
      </c>
      <c r="R94" s="15">
        <v>-88.4541015625</v>
      </c>
      <c r="S94" s="15">
        <v>-37.9814453125</v>
      </c>
      <c r="T94" s="15">
        <v>-3.73046875</v>
      </c>
      <c r="U94" s="15">
        <v>-39.7626953125</v>
      </c>
      <c r="V94" s="15">
        <v>-77.87890625</v>
      </c>
      <c r="W94" s="36">
        <v>65.0576171875</v>
      </c>
      <c r="X94" s="16">
        <v>127</v>
      </c>
      <c r="Y94" s="16">
        <v>37.813103258086123</v>
      </c>
      <c r="Z94" s="16">
        <v>62.878619548516724</v>
      </c>
      <c r="AA94" s="16">
        <v>15</v>
      </c>
      <c r="AB94" s="16">
        <v>3</v>
      </c>
      <c r="AC94" s="16">
        <v>0</v>
      </c>
      <c r="AD94" s="16">
        <v>49</v>
      </c>
      <c r="AE94" s="16">
        <v>-117</v>
      </c>
      <c r="AF94" s="16">
        <v>12</v>
      </c>
      <c r="AG94" s="16">
        <v>9</v>
      </c>
      <c r="AH94" s="16">
        <v>15</v>
      </c>
      <c r="AI94" s="16">
        <v>21</v>
      </c>
      <c r="AJ94" s="16">
        <v>0</v>
      </c>
      <c r="AK94" s="16">
        <v>52</v>
      </c>
      <c r="AL94" s="16">
        <v>106</v>
      </c>
      <c r="AM94" s="16">
        <v>95</v>
      </c>
      <c r="AN94" s="16">
        <v>111</v>
      </c>
      <c r="AO94" s="16">
        <v>103</v>
      </c>
      <c r="AP94" s="17">
        <v>31</v>
      </c>
      <c r="AQ94" s="37">
        <v>11</v>
      </c>
    </row>
    <row r="95" spans="1:43" x14ac:dyDescent="0.25">
      <c r="A95">
        <v>1082</v>
      </c>
      <c r="B95" t="s">
        <v>424</v>
      </c>
      <c r="C95">
        <v>0</v>
      </c>
      <c r="D95" s="15">
        <v>121.318359375</v>
      </c>
      <c r="E95" s="15">
        <v>-22.20703125</v>
      </c>
      <c r="F95" s="15">
        <v>-7.8134765625</v>
      </c>
      <c r="G95" s="15">
        <v>33.1923828125</v>
      </c>
      <c r="H95" s="15">
        <v>197.431640625</v>
      </c>
      <c r="I95" s="15">
        <v>64.9521484375</v>
      </c>
      <c r="J95" s="15">
        <v>31.0029296875</v>
      </c>
      <c r="K95" s="15">
        <v>87.9130859375</v>
      </c>
      <c r="L95" s="15">
        <v>150.705078125</v>
      </c>
      <c r="M95" s="15">
        <v>147.4306640625</v>
      </c>
      <c r="N95" s="15">
        <v>100.736328125</v>
      </c>
      <c r="O95" s="15">
        <v>10.4609375</v>
      </c>
      <c r="P95" s="15">
        <v>81.64453125</v>
      </c>
      <c r="Q95" s="15">
        <v>75.794921875</v>
      </c>
      <c r="R95" s="15">
        <v>4.625</v>
      </c>
      <c r="S95" s="15">
        <v>-71.298828125</v>
      </c>
      <c r="T95" s="15">
        <v>23.568359375</v>
      </c>
      <c r="U95" s="15">
        <v>-43.8515625</v>
      </c>
      <c r="V95" s="15">
        <v>-99.873046875</v>
      </c>
      <c r="W95" s="36">
        <v>49.884765625</v>
      </c>
      <c r="X95" s="18">
        <v>36</v>
      </c>
      <c r="Y95" s="18">
        <v>56.789741165346882</v>
      </c>
      <c r="Z95" s="18">
        <v>25.738446992081315</v>
      </c>
      <c r="AA95" s="18">
        <v>85</v>
      </c>
      <c r="AB95" s="18">
        <v>25</v>
      </c>
      <c r="AC95" s="18">
        <v>3</v>
      </c>
      <c r="AD95" s="18">
        <v>35</v>
      </c>
      <c r="AE95" s="18">
        <v>48</v>
      </c>
      <c r="AF95" s="18">
        <v>75</v>
      </c>
      <c r="AG95" s="18">
        <v>39</v>
      </c>
      <c r="AH95" s="18">
        <v>38</v>
      </c>
      <c r="AI95" s="18">
        <v>77</v>
      </c>
      <c r="AJ95" s="18">
        <v>73</v>
      </c>
      <c r="AK95" s="18">
        <v>121</v>
      </c>
      <c r="AL95" s="18">
        <v>28</v>
      </c>
      <c r="AM95" s="18">
        <v>12</v>
      </c>
      <c r="AN95" s="18">
        <v>55</v>
      </c>
      <c r="AO95" s="18">
        <v>72</v>
      </c>
      <c r="AP95" s="19">
        <v>27</v>
      </c>
      <c r="AQ95" s="37">
        <v>49</v>
      </c>
    </row>
    <row r="96" spans="1:43" x14ac:dyDescent="0.25">
      <c r="A96">
        <v>1083</v>
      </c>
      <c r="B96" t="s">
        <v>425</v>
      </c>
      <c r="C96">
        <v>0</v>
      </c>
      <c r="D96" s="15">
        <v>25.15576171875</v>
      </c>
      <c r="E96" s="15">
        <v>124.9365234375</v>
      </c>
      <c r="F96" s="15">
        <v>48.88671875</v>
      </c>
      <c r="G96" s="15">
        <v>30.353515625</v>
      </c>
      <c r="H96" s="15">
        <v>17.12841796875</v>
      </c>
      <c r="I96" s="15">
        <v>21.6279296875</v>
      </c>
      <c r="J96" s="15">
        <v>54.697265625</v>
      </c>
      <c r="K96" s="15">
        <v>4.0498046875</v>
      </c>
      <c r="L96" s="15">
        <v>75.2734375</v>
      </c>
      <c r="M96" s="15">
        <v>109.1787109375</v>
      </c>
      <c r="N96" s="15">
        <v>97.0712890625</v>
      </c>
      <c r="O96" s="15">
        <v>13.1650390625</v>
      </c>
      <c r="P96" s="15">
        <v>42.91015625</v>
      </c>
      <c r="Q96" s="15">
        <v>19.4248046875</v>
      </c>
      <c r="R96" s="15">
        <v>59.63671875</v>
      </c>
      <c r="S96" s="15">
        <v>71.1552734375</v>
      </c>
      <c r="T96" s="15">
        <v>21.115234375</v>
      </c>
      <c r="U96" s="15">
        <v>18.6376953125</v>
      </c>
      <c r="V96" s="15">
        <v>23.955078125</v>
      </c>
      <c r="W96" s="36">
        <v>43.693359375</v>
      </c>
      <c r="X96" s="16">
        <v>63.340680577787452</v>
      </c>
      <c r="Y96" s="16">
        <v>72.235623387279375</v>
      </c>
      <c r="Z96" s="16">
        <v>28.710337434738953</v>
      </c>
      <c r="AA96" s="16">
        <v>14.340680577787451</v>
      </c>
      <c r="AB96" s="16">
        <v>27.340680577787449</v>
      </c>
      <c r="AC96" s="16">
        <v>5.3406805777874498</v>
      </c>
      <c r="AD96" s="16">
        <v>43.340680577787452</v>
      </c>
      <c r="AE96" s="16">
        <v>49.340680577787452</v>
      </c>
      <c r="AF96" s="16">
        <v>42.340680577787452</v>
      </c>
      <c r="AG96" s="16">
        <v>37.340680577787452</v>
      </c>
      <c r="AH96" s="16">
        <v>63.340680577787452</v>
      </c>
      <c r="AI96" s="16">
        <v>7.3406805777874498</v>
      </c>
      <c r="AJ96" s="16">
        <v>76.340680577787452</v>
      </c>
      <c r="AK96" s="16">
        <v>50.340680577787452</v>
      </c>
      <c r="AL96" s="16">
        <v>122.34068057778745</v>
      </c>
      <c r="AM96" s="16">
        <v>36.340680577787452</v>
      </c>
      <c r="AN96" s="16">
        <v>44.340680577787452</v>
      </c>
      <c r="AO96" s="16">
        <v>41.340680577787452</v>
      </c>
      <c r="AP96" s="17">
        <v>25.340680577787449</v>
      </c>
      <c r="AQ96" s="37">
        <v>23.340680577787449</v>
      </c>
    </row>
    <row r="97" spans="1:43" x14ac:dyDescent="0.25">
      <c r="A97">
        <v>1214</v>
      </c>
      <c r="B97" t="s">
        <v>426</v>
      </c>
      <c r="C97">
        <v>0</v>
      </c>
      <c r="D97" s="15">
        <v>29.0888671875</v>
      </c>
      <c r="E97" s="15">
        <v>69.94873046875</v>
      </c>
      <c r="F97" s="15">
        <v>35.25244140625</v>
      </c>
      <c r="G97" s="15">
        <v>52.26220703125</v>
      </c>
      <c r="H97" s="15">
        <v>-4.6279296875</v>
      </c>
      <c r="I97" s="15">
        <v>45.97021484375</v>
      </c>
      <c r="J97" s="15">
        <v>64.80224609375</v>
      </c>
      <c r="K97" s="15">
        <v>55.84716796875</v>
      </c>
      <c r="L97" s="15">
        <v>46.9619140625</v>
      </c>
      <c r="M97" s="15">
        <v>69.962890625</v>
      </c>
      <c r="N97" s="15">
        <v>86.6884765625</v>
      </c>
      <c r="O97" s="15">
        <v>29.6806640625</v>
      </c>
      <c r="P97" s="15">
        <v>47.71435546875</v>
      </c>
      <c r="Q97" s="15">
        <v>41.8017578125</v>
      </c>
      <c r="R97" s="15">
        <v>12.11328125</v>
      </c>
      <c r="S97" s="15">
        <v>78.7978515625</v>
      </c>
      <c r="T97" s="15">
        <v>25.97705078125</v>
      </c>
      <c r="U97" s="15">
        <v>69.98828125</v>
      </c>
      <c r="V97" s="15">
        <v>27.20361328125</v>
      </c>
      <c r="W97" s="36">
        <v>19.0498046875</v>
      </c>
      <c r="X97" s="18">
        <v>22</v>
      </c>
      <c r="Y97" s="18">
        <v>29.259963539102316</v>
      </c>
      <c r="Z97" s="18">
        <v>9.9707880344382485</v>
      </c>
      <c r="AA97" s="18">
        <v>-3.8949287415667541E-2</v>
      </c>
      <c r="AB97" s="18">
        <v>0.4644472980345713</v>
      </c>
      <c r="AC97" s="18">
        <v>42</v>
      </c>
      <c r="AD97" s="18">
        <v>38</v>
      </c>
      <c r="AE97" s="18">
        <v>0</v>
      </c>
      <c r="AF97" s="18">
        <v>3</v>
      </c>
      <c r="AG97" s="18">
        <v>16</v>
      </c>
      <c r="AH97" s="18">
        <v>12</v>
      </c>
      <c r="AI97" s="18">
        <v>17</v>
      </c>
      <c r="AJ97" s="18">
        <v>37</v>
      </c>
      <c r="AK97" s="18">
        <v>25</v>
      </c>
      <c r="AL97" s="18">
        <v>14</v>
      </c>
      <c r="AM97" s="18">
        <v>82</v>
      </c>
      <c r="AN97" s="18">
        <v>41</v>
      </c>
      <c r="AO97" s="18">
        <v>35</v>
      </c>
      <c r="AP97" s="19">
        <v>23</v>
      </c>
      <c r="AQ97" s="37">
        <v>41</v>
      </c>
    </row>
    <row r="98" spans="1:43" x14ac:dyDescent="0.25">
      <c r="A98">
        <v>1230</v>
      </c>
      <c r="B98" t="s">
        <v>427</v>
      </c>
      <c r="C98">
        <v>0</v>
      </c>
      <c r="D98" s="15">
        <v>96.12890625</v>
      </c>
      <c r="E98" s="15">
        <v>179.16796875</v>
      </c>
      <c r="F98" s="15">
        <v>185.4052734375</v>
      </c>
      <c r="G98" s="15">
        <v>140.7861328125</v>
      </c>
      <c r="H98" s="15">
        <v>155.3515625</v>
      </c>
      <c r="I98" s="15">
        <v>64.32421875</v>
      </c>
      <c r="J98" s="15">
        <v>111.5625</v>
      </c>
      <c r="K98" s="15">
        <v>105.1015625</v>
      </c>
      <c r="L98" s="15">
        <v>148.82421875</v>
      </c>
      <c r="M98" s="15">
        <v>93.484375</v>
      </c>
      <c r="N98" s="15">
        <v>191.9990234375</v>
      </c>
      <c r="O98" s="15">
        <v>220.00390625</v>
      </c>
      <c r="P98" s="15">
        <v>233.392578125</v>
      </c>
      <c r="Q98" s="15">
        <v>223.1103515625</v>
      </c>
      <c r="R98" s="15">
        <v>215.455078125</v>
      </c>
      <c r="S98" s="15">
        <v>170.580078125</v>
      </c>
      <c r="T98" s="15">
        <v>204.5322265625</v>
      </c>
      <c r="U98" s="15">
        <v>207.115234375</v>
      </c>
      <c r="V98" s="15">
        <v>138.2412109375</v>
      </c>
      <c r="W98" s="36">
        <v>87.6435546875</v>
      </c>
      <c r="X98" s="16">
        <v>137</v>
      </c>
      <c r="Y98" s="16">
        <v>191.83950551570879</v>
      </c>
      <c r="Z98" s="16">
        <v>149.95419100719903</v>
      </c>
      <c r="AA98" s="16">
        <v>14.938921342932042</v>
      </c>
      <c r="AB98" s="16">
        <v>42.160168465315571</v>
      </c>
      <c r="AC98" s="16">
        <v>96</v>
      </c>
      <c r="AD98" s="16">
        <v>43</v>
      </c>
      <c r="AE98" s="16">
        <v>62</v>
      </c>
      <c r="AF98" s="16">
        <v>44</v>
      </c>
      <c r="AG98" s="16">
        <v>15</v>
      </c>
      <c r="AH98" s="16">
        <v>202</v>
      </c>
      <c r="AI98" s="16">
        <v>135</v>
      </c>
      <c r="AJ98" s="16">
        <v>115</v>
      </c>
      <c r="AK98" s="16">
        <v>515</v>
      </c>
      <c r="AL98" s="16">
        <v>71</v>
      </c>
      <c r="AM98" s="16">
        <v>145</v>
      </c>
      <c r="AN98" s="16">
        <v>17</v>
      </c>
      <c r="AO98" s="16">
        <v>10</v>
      </c>
      <c r="AP98" s="17">
        <v>148</v>
      </c>
      <c r="AQ98" s="37">
        <v>58</v>
      </c>
    </row>
    <row r="99" spans="1:43" x14ac:dyDescent="0.25">
      <c r="A99">
        <v>1231</v>
      </c>
      <c r="B99" t="s">
        <v>428</v>
      </c>
      <c r="C99">
        <v>0</v>
      </c>
      <c r="D99" s="15">
        <v>130.89306640625</v>
      </c>
      <c r="E99" s="15">
        <v>123.56103515625</v>
      </c>
      <c r="F99" s="15">
        <v>107.80224609375</v>
      </c>
      <c r="G99" s="15">
        <v>143.80126953125</v>
      </c>
      <c r="H99" s="15">
        <v>88.22509765625</v>
      </c>
      <c r="I99" s="15">
        <v>60.21630859375</v>
      </c>
      <c r="J99" s="15">
        <v>104.95068359375</v>
      </c>
      <c r="K99" s="15">
        <v>57.52685546875</v>
      </c>
      <c r="L99" s="15">
        <v>45.90576171875</v>
      </c>
      <c r="M99" s="15">
        <v>86.13525390625</v>
      </c>
      <c r="N99" s="15">
        <v>72.95458984375</v>
      </c>
      <c r="O99" s="15">
        <v>136.09130859375</v>
      </c>
      <c r="P99" s="15">
        <v>127.3935546875</v>
      </c>
      <c r="Q99" s="15">
        <v>281.0556640625</v>
      </c>
      <c r="R99" s="15">
        <v>113.75927734375</v>
      </c>
      <c r="S99" s="15">
        <v>168.7333984375</v>
      </c>
      <c r="T99" s="15">
        <v>123.06640625</v>
      </c>
      <c r="U99" s="15">
        <v>46.099609375</v>
      </c>
      <c r="V99" s="15">
        <v>90.6240234375</v>
      </c>
      <c r="W99" s="36">
        <v>150.3193359375</v>
      </c>
      <c r="X99" s="18">
        <v>24</v>
      </c>
      <c r="Y99" s="18">
        <v>98.082476147387197</v>
      </c>
      <c r="Z99" s="18">
        <v>46.963781953186334</v>
      </c>
      <c r="AA99" s="18">
        <v>5.9517092709151154</v>
      </c>
      <c r="AB99" s="18">
        <v>5.3360024750828359</v>
      </c>
      <c r="AC99" s="18">
        <v>115</v>
      </c>
      <c r="AD99" s="18">
        <v>10</v>
      </c>
      <c r="AE99" s="18">
        <v>94</v>
      </c>
      <c r="AF99" s="18">
        <v>28</v>
      </c>
      <c r="AG99" s="18">
        <v>2</v>
      </c>
      <c r="AH99" s="18">
        <v>7</v>
      </c>
      <c r="AI99" s="18">
        <v>178</v>
      </c>
      <c r="AJ99" s="18">
        <v>0</v>
      </c>
      <c r="AK99" s="18">
        <v>239</v>
      </c>
      <c r="AL99" s="18">
        <v>258</v>
      </c>
      <c r="AM99" s="18">
        <v>142</v>
      </c>
      <c r="AN99" s="18">
        <v>60</v>
      </c>
      <c r="AO99" s="18">
        <v>18</v>
      </c>
      <c r="AP99" s="19">
        <v>57</v>
      </c>
      <c r="AQ99" s="37">
        <v>78</v>
      </c>
    </row>
    <row r="100" spans="1:43" x14ac:dyDescent="0.25">
      <c r="A100">
        <v>1233</v>
      </c>
      <c r="B100" t="s">
        <v>429</v>
      </c>
      <c r="C100">
        <v>0</v>
      </c>
      <c r="D100" s="15">
        <v>230.3857421875</v>
      </c>
      <c r="E100" s="15">
        <v>155.408203125</v>
      </c>
      <c r="F100" s="15">
        <v>135.8740234375</v>
      </c>
      <c r="G100" s="15">
        <v>188.7783203125</v>
      </c>
      <c r="H100" s="15">
        <v>131.078125</v>
      </c>
      <c r="I100" s="15">
        <v>144.5546875</v>
      </c>
      <c r="J100" s="15">
        <v>136.833984375</v>
      </c>
      <c r="K100" s="15">
        <v>142.9404296875</v>
      </c>
      <c r="L100" s="15">
        <v>186.0546875</v>
      </c>
      <c r="M100" s="15">
        <v>276.3388671875</v>
      </c>
      <c r="N100" s="15">
        <v>247.7392578125</v>
      </c>
      <c r="O100" s="15">
        <v>248.05859375</v>
      </c>
      <c r="P100" s="15">
        <v>277.9541015625</v>
      </c>
      <c r="Q100" s="15">
        <v>146.1142578125</v>
      </c>
      <c r="R100" s="15">
        <v>204.0673828125</v>
      </c>
      <c r="S100" s="15">
        <v>251.064453125</v>
      </c>
      <c r="T100" s="15">
        <v>196.2607421875</v>
      </c>
      <c r="U100" s="15">
        <v>78.4931640625</v>
      </c>
      <c r="V100" s="15">
        <v>32.9140625</v>
      </c>
      <c r="W100" s="36">
        <v>104.8955078125</v>
      </c>
      <c r="X100" s="16">
        <v>193</v>
      </c>
      <c r="Y100" s="16">
        <v>120.27543946027225</v>
      </c>
      <c r="Z100" s="16">
        <v>131.93192524185287</v>
      </c>
      <c r="AA100" s="16">
        <v>209.9092336558038</v>
      </c>
      <c r="AB100" s="16">
        <v>84.751962767302288</v>
      </c>
      <c r="AC100" s="16">
        <v>109</v>
      </c>
      <c r="AD100" s="16">
        <v>171</v>
      </c>
      <c r="AE100" s="16">
        <v>143</v>
      </c>
      <c r="AF100" s="16">
        <v>34</v>
      </c>
      <c r="AG100" s="16">
        <v>97</v>
      </c>
      <c r="AH100" s="16">
        <v>124</v>
      </c>
      <c r="AI100" s="16">
        <v>158</v>
      </c>
      <c r="AJ100" s="16">
        <v>177</v>
      </c>
      <c r="AK100" s="16">
        <v>29</v>
      </c>
      <c r="AL100" s="16">
        <v>7</v>
      </c>
      <c r="AM100" s="16">
        <v>178</v>
      </c>
      <c r="AN100" s="16">
        <v>83</v>
      </c>
      <c r="AO100" s="16">
        <v>113</v>
      </c>
      <c r="AP100" s="17">
        <v>28</v>
      </c>
      <c r="AQ100" s="37">
        <v>41</v>
      </c>
    </row>
    <row r="101" spans="1:43" x14ac:dyDescent="0.25">
      <c r="A101">
        <v>1256</v>
      </c>
      <c r="B101" t="s">
        <v>430</v>
      </c>
      <c r="C101">
        <v>0</v>
      </c>
      <c r="D101" s="15">
        <v>-23.875</v>
      </c>
      <c r="E101" s="15">
        <v>33.9140625</v>
      </c>
      <c r="F101" s="15">
        <v>-41.16259765625</v>
      </c>
      <c r="G101" s="15">
        <v>2.494140625</v>
      </c>
      <c r="H101" s="15">
        <v>51.9677734375</v>
      </c>
      <c r="I101" s="15">
        <v>37.07373046875</v>
      </c>
      <c r="J101" s="15">
        <v>70.8798828125</v>
      </c>
      <c r="K101" s="15">
        <v>27.9599609375</v>
      </c>
      <c r="L101" s="15">
        <v>88.38134765625</v>
      </c>
      <c r="M101" s="15">
        <v>94.13134765625</v>
      </c>
      <c r="N101" s="15">
        <v>104.7138671875</v>
      </c>
      <c r="O101" s="15">
        <v>88.80126953125</v>
      </c>
      <c r="P101" s="15">
        <v>16.9736328125</v>
      </c>
      <c r="Q101" s="15">
        <v>2.28759765625</v>
      </c>
      <c r="R101" s="15">
        <v>7.2265625</v>
      </c>
      <c r="S101" s="15">
        <v>7.6484375</v>
      </c>
      <c r="T101" s="15">
        <v>-73.95361328125</v>
      </c>
      <c r="U101" s="15">
        <v>-82.8603515625</v>
      </c>
      <c r="V101" s="15">
        <v>-80.3203125</v>
      </c>
      <c r="W101" s="36">
        <v>-66.4912109375</v>
      </c>
      <c r="X101" s="18">
        <v>8.3175397822394999</v>
      </c>
      <c r="Y101" s="18">
        <v>15.501401177600716</v>
      </c>
      <c r="Z101" s="18">
        <v>14.28532378468797</v>
      </c>
      <c r="AA101" s="18">
        <v>5.2745851188374591</v>
      </c>
      <c r="AB101" s="18">
        <v>5.7269131604614323</v>
      </c>
      <c r="AC101" s="18">
        <v>3.3175397822394999</v>
      </c>
      <c r="AD101" s="18">
        <v>5.3175397822394999</v>
      </c>
      <c r="AE101" s="18">
        <v>17.3175397822395</v>
      </c>
      <c r="AF101" s="18">
        <v>18.3175397822395</v>
      </c>
      <c r="AG101" s="18">
        <v>13.3175397822395</v>
      </c>
      <c r="AH101" s="18">
        <v>26.3175397822395</v>
      </c>
      <c r="AI101" s="18">
        <v>-1.6824602177605001</v>
      </c>
      <c r="AJ101" s="18">
        <v>24.3175397822395</v>
      </c>
      <c r="AK101" s="18">
        <v>96.317539782239493</v>
      </c>
      <c r="AL101" s="18">
        <v>-40.6824602177605</v>
      </c>
      <c r="AM101" s="18">
        <v>-9.6824602177605001</v>
      </c>
      <c r="AN101" s="18">
        <v>-7.6824602177605001</v>
      </c>
      <c r="AO101" s="18">
        <v>-19.6824602177605</v>
      </c>
      <c r="AP101" s="19">
        <v>-12.6824602177605</v>
      </c>
      <c r="AQ101" s="37">
        <v>29.3175397822395</v>
      </c>
    </row>
    <row r="102" spans="1:43" x14ac:dyDescent="0.25">
      <c r="A102">
        <v>1257</v>
      </c>
      <c r="B102" t="s">
        <v>431</v>
      </c>
      <c r="C102">
        <v>0</v>
      </c>
      <c r="D102" s="15">
        <v>8.85791015625</v>
      </c>
      <c r="E102" s="15">
        <v>67.03076171875</v>
      </c>
      <c r="F102" s="15">
        <v>-1.7685546875</v>
      </c>
      <c r="G102" s="15">
        <v>26.203125</v>
      </c>
      <c r="H102" s="15">
        <v>26.99609375</v>
      </c>
      <c r="I102" s="15">
        <v>28.1044921875</v>
      </c>
      <c r="J102" s="15">
        <v>50.66943359375</v>
      </c>
      <c r="K102" s="15">
        <v>39.23046875</v>
      </c>
      <c r="L102" s="15">
        <v>43.2587890625</v>
      </c>
      <c r="M102" s="15">
        <v>70.29296875</v>
      </c>
      <c r="N102" s="15">
        <v>63.724609375</v>
      </c>
      <c r="O102" s="15">
        <v>22.89111328125</v>
      </c>
      <c r="P102" s="15">
        <v>49.4130859375</v>
      </c>
      <c r="Q102" s="15">
        <v>39.828125</v>
      </c>
      <c r="R102" s="15">
        <v>58.26611328125</v>
      </c>
      <c r="S102" s="15">
        <v>55.55126953125</v>
      </c>
      <c r="T102" s="15">
        <v>-5.765625</v>
      </c>
      <c r="U102" s="15">
        <v>-2.490234375E-2</v>
      </c>
      <c r="V102" s="15">
        <v>-44.71337890625</v>
      </c>
      <c r="W102" s="36">
        <v>24.40625</v>
      </c>
      <c r="X102" s="16">
        <v>15</v>
      </c>
      <c r="Y102" s="16">
        <v>6.4110300868940371</v>
      </c>
      <c r="Z102" s="16">
        <v>17.976751187640556</v>
      </c>
      <c r="AA102" s="16">
        <v>37.969001583520736</v>
      </c>
      <c r="AB102" s="16">
        <v>9.5737717734101579</v>
      </c>
      <c r="AC102" s="16">
        <v>23</v>
      </c>
      <c r="AD102" s="16">
        <v>32</v>
      </c>
      <c r="AE102" s="16">
        <v>6</v>
      </c>
      <c r="AF102" s="16">
        <v>30</v>
      </c>
      <c r="AG102" s="16">
        <v>25</v>
      </c>
      <c r="AH102" s="16">
        <v>4</v>
      </c>
      <c r="AI102" s="16">
        <v>20</v>
      </c>
      <c r="AJ102" s="16">
        <v>50</v>
      </c>
      <c r="AK102" s="16">
        <v>7</v>
      </c>
      <c r="AL102" s="16">
        <v>77</v>
      </c>
      <c r="AM102" s="16">
        <v>43</v>
      </c>
      <c r="AN102" s="16">
        <v>-2</v>
      </c>
      <c r="AO102" s="16">
        <v>9</v>
      </c>
      <c r="AP102" s="17">
        <v>14</v>
      </c>
      <c r="AQ102" s="37">
        <v>4</v>
      </c>
    </row>
    <row r="103" spans="1:43" x14ac:dyDescent="0.25">
      <c r="A103">
        <v>1260</v>
      </c>
      <c r="B103" t="s">
        <v>432</v>
      </c>
      <c r="C103">
        <v>0</v>
      </c>
      <c r="D103" s="15">
        <v>71.81201171875</v>
      </c>
      <c r="E103" s="15">
        <v>106.2509765625</v>
      </c>
      <c r="F103" s="15">
        <v>73.06103515625</v>
      </c>
      <c r="G103" s="15">
        <v>87.55859375</v>
      </c>
      <c r="H103" s="15">
        <v>23.3203125</v>
      </c>
      <c r="I103" s="15">
        <v>47.27685546875</v>
      </c>
      <c r="J103" s="15">
        <v>42.3603515625</v>
      </c>
      <c r="K103" s="15">
        <v>-9.77197265625</v>
      </c>
      <c r="L103" s="15">
        <v>51.58984375</v>
      </c>
      <c r="M103" s="15">
        <v>62.6357421875</v>
      </c>
      <c r="N103" s="15">
        <v>72.7724609375</v>
      </c>
      <c r="O103" s="15">
        <v>99.458984375</v>
      </c>
      <c r="P103" s="15">
        <v>24.82177734375</v>
      </c>
      <c r="Q103" s="15">
        <v>59.4619140625</v>
      </c>
      <c r="R103" s="15">
        <v>20.53515625</v>
      </c>
      <c r="S103" s="15">
        <v>75.4248046875</v>
      </c>
      <c r="T103" s="15">
        <v>112.80908203125</v>
      </c>
      <c r="U103" s="15">
        <v>3.8154296875</v>
      </c>
      <c r="V103" s="15">
        <v>44.63232421875</v>
      </c>
      <c r="W103" s="36">
        <v>47.23046875</v>
      </c>
      <c r="X103" s="18">
        <v>41</v>
      </c>
      <c r="Y103" s="18">
        <v>54.202823723535907</v>
      </c>
      <c r="Z103" s="18">
        <v>33.968532515402735</v>
      </c>
      <c r="AA103" s="18">
        <v>9.9580433538703108</v>
      </c>
      <c r="AB103" s="18">
        <v>3.4230961157167759</v>
      </c>
      <c r="AC103" s="18">
        <v>15</v>
      </c>
      <c r="AD103" s="18">
        <v>17</v>
      </c>
      <c r="AE103" s="18">
        <v>10</v>
      </c>
      <c r="AF103" s="18">
        <v>45</v>
      </c>
      <c r="AG103" s="18">
        <v>2</v>
      </c>
      <c r="AH103" s="18">
        <v>5</v>
      </c>
      <c r="AI103" s="18">
        <v>4</v>
      </c>
      <c r="AJ103" s="18">
        <v>2</v>
      </c>
      <c r="AK103" s="18">
        <v>29</v>
      </c>
      <c r="AL103" s="18">
        <v>28</v>
      </c>
      <c r="AM103" s="18">
        <v>8</v>
      </c>
      <c r="AN103" s="18">
        <v>94</v>
      </c>
      <c r="AO103" s="18">
        <v>65</v>
      </c>
      <c r="AP103" s="19">
        <v>16</v>
      </c>
      <c r="AQ103" s="37">
        <v>5</v>
      </c>
    </row>
    <row r="104" spans="1:43" x14ac:dyDescent="0.25">
      <c r="A104">
        <v>1261</v>
      </c>
      <c r="B104" t="s">
        <v>433</v>
      </c>
      <c r="C104">
        <v>0</v>
      </c>
      <c r="D104" s="15">
        <v>262.271484375</v>
      </c>
      <c r="E104" s="15">
        <v>143.662109375</v>
      </c>
      <c r="F104" s="15">
        <v>205.9404296875</v>
      </c>
      <c r="G104" s="15">
        <v>188.021484375</v>
      </c>
      <c r="H104" s="15">
        <v>169.486328125</v>
      </c>
      <c r="I104" s="15">
        <v>157.740234375</v>
      </c>
      <c r="J104" s="15">
        <v>127.978515625</v>
      </c>
      <c r="K104" s="15">
        <v>124.5302734375</v>
      </c>
      <c r="L104" s="15">
        <v>123.623046875</v>
      </c>
      <c r="M104" s="15">
        <v>171.1494140625</v>
      </c>
      <c r="N104" s="15">
        <v>212.4443359375</v>
      </c>
      <c r="O104" s="15">
        <v>171.6728515625</v>
      </c>
      <c r="P104" s="15">
        <v>202.4912109375</v>
      </c>
      <c r="Q104" s="15">
        <v>116.7783203125</v>
      </c>
      <c r="R104" s="15">
        <v>129.75390625</v>
      </c>
      <c r="S104" s="15">
        <v>181.7197265625</v>
      </c>
      <c r="T104" s="15">
        <v>115.5302734375</v>
      </c>
      <c r="U104" s="15">
        <v>63.3134765625</v>
      </c>
      <c r="V104" s="15">
        <v>87.5419921875</v>
      </c>
      <c r="W104" s="36">
        <v>154.90234375</v>
      </c>
      <c r="X104" s="16">
        <v>149</v>
      </c>
      <c r="Y104" s="16">
        <v>222.44281361029422</v>
      </c>
      <c r="Z104" s="16">
        <v>295.9385321161958</v>
      </c>
      <c r="AA104" s="16">
        <v>62.918042821594433</v>
      </c>
      <c r="AB104" s="16">
        <v>72.87308879692344</v>
      </c>
      <c r="AC104" s="16">
        <v>63</v>
      </c>
      <c r="AD104" s="16">
        <v>107</v>
      </c>
      <c r="AE104" s="16">
        <v>86</v>
      </c>
      <c r="AF104" s="16">
        <v>32</v>
      </c>
      <c r="AG104" s="16">
        <v>10</v>
      </c>
      <c r="AH104" s="16">
        <v>225</v>
      </c>
      <c r="AI104" s="16">
        <v>91</v>
      </c>
      <c r="AJ104" s="16">
        <v>69</v>
      </c>
      <c r="AK104" s="16">
        <v>119</v>
      </c>
      <c r="AL104" s="16">
        <v>120</v>
      </c>
      <c r="AM104" s="16">
        <v>161</v>
      </c>
      <c r="AN104" s="16">
        <v>189</v>
      </c>
      <c r="AO104" s="16">
        <v>27</v>
      </c>
      <c r="AP104" s="17">
        <v>42</v>
      </c>
      <c r="AQ104" s="37">
        <v>230</v>
      </c>
    </row>
    <row r="105" spans="1:43" x14ac:dyDescent="0.25">
      <c r="A105">
        <v>1262</v>
      </c>
      <c r="B105" t="s">
        <v>434</v>
      </c>
      <c r="C105">
        <v>0</v>
      </c>
      <c r="D105" s="15">
        <v>225.12353515625</v>
      </c>
      <c r="E105" s="15">
        <v>249.21240234375</v>
      </c>
      <c r="F105" s="15">
        <v>120.54443359375</v>
      </c>
      <c r="G105" s="15">
        <v>218.4033203125</v>
      </c>
      <c r="H105" s="15">
        <v>213.2119140625</v>
      </c>
      <c r="I105" s="15">
        <v>190.44140625</v>
      </c>
      <c r="J105" s="15">
        <v>140.4140625</v>
      </c>
      <c r="K105" s="15">
        <v>76.3037109375</v>
      </c>
      <c r="L105" s="15">
        <v>189.02734375</v>
      </c>
      <c r="M105" s="15">
        <v>188.7158203125</v>
      </c>
      <c r="N105" s="15">
        <v>225.1728515625</v>
      </c>
      <c r="O105" s="15">
        <v>156.935546875</v>
      </c>
      <c r="P105" s="15">
        <v>195.3046875</v>
      </c>
      <c r="Q105" s="15">
        <v>49.65625</v>
      </c>
      <c r="R105" s="15">
        <v>97.400390625</v>
      </c>
      <c r="S105" s="15">
        <v>-28.7353515625</v>
      </c>
      <c r="T105" s="15">
        <v>87.3037109375</v>
      </c>
      <c r="U105" s="15">
        <v>22.966796875</v>
      </c>
      <c r="V105" s="15">
        <v>120.5380859375</v>
      </c>
      <c r="W105" s="36">
        <v>75.1171875</v>
      </c>
      <c r="X105" s="18">
        <v>249</v>
      </c>
      <c r="Y105" s="18">
        <v>235.84001117779346</v>
      </c>
      <c r="Z105" s="18">
        <v>156.95421096754447</v>
      </c>
      <c r="AA105" s="18">
        <v>129.93894795672597</v>
      </c>
      <c r="AB105" s="18">
        <v>84.160534404982101</v>
      </c>
      <c r="AC105" s="18">
        <v>215</v>
      </c>
      <c r="AD105" s="18">
        <v>40</v>
      </c>
      <c r="AE105" s="18">
        <v>181</v>
      </c>
      <c r="AF105" s="18">
        <v>162</v>
      </c>
      <c r="AG105" s="18">
        <v>105</v>
      </c>
      <c r="AH105" s="18">
        <v>79</v>
      </c>
      <c r="AI105" s="18">
        <v>113</v>
      </c>
      <c r="AJ105" s="18">
        <v>180</v>
      </c>
      <c r="AK105" s="18">
        <v>67</v>
      </c>
      <c r="AL105" s="18">
        <v>115</v>
      </c>
      <c r="AM105" s="18">
        <v>13</v>
      </c>
      <c r="AN105" s="18">
        <v>91</v>
      </c>
      <c r="AO105" s="18">
        <v>103</v>
      </c>
      <c r="AP105" s="19">
        <v>154</v>
      </c>
      <c r="AQ105" s="37">
        <v>57</v>
      </c>
    </row>
    <row r="106" spans="1:43" x14ac:dyDescent="0.25">
      <c r="A106">
        <v>1263</v>
      </c>
      <c r="B106" t="s">
        <v>435</v>
      </c>
      <c r="C106">
        <v>0</v>
      </c>
      <c r="D106" s="15">
        <v>92.3037109375</v>
      </c>
      <c r="E106" s="15">
        <v>71.73974609375</v>
      </c>
      <c r="F106" s="15">
        <v>98.7626953125</v>
      </c>
      <c r="G106" s="15">
        <v>133.11328125</v>
      </c>
      <c r="H106" s="15">
        <v>108.5263671875</v>
      </c>
      <c r="I106" s="15">
        <v>15.9638671875</v>
      </c>
      <c r="J106" s="15">
        <v>89.39208984375</v>
      </c>
      <c r="K106" s="15">
        <v>88.2353515625</v>
      </c>
      <c r="L106" s="15">
        <v>74.6552734375</v>
      </c>
      <c r="M106" s="15">
        <v>107.62109375</v>
      </c>
      <c r="N106" s="15">
        <v>101.04296875</v>
      </c>
      <c r="O106" s="15">
        <v>122.2265625</v>
      </c>
      <c r="P106" s="15">
        <v>208.4140625</v>
      </c>
      <c r="Q106" s="15">
        <v>236.5703125</v>
      </c>
      <c r="R106" s="15">
        <v>189.30859375</v>
      </c>
      <c r="S106" s="15">
        <v>196.798828125</v>
      </c>
      <c r="T106" s="15">
        <v>2.32421875</v>
      </c>
      <c r="U106" s="15">
        <v>110.7978515625</v>
      </c>
      <c r="V106" s="15">
        <v>81.962890625</v>
      </c>
      <c r="W106" s="36">
        <v>86.16015625</v>
      </c>
      <c r="X106" s="16">
        <v>36</v>
      </c>
      <c r="Y106" s="16">
        <v>39.005236263955609</v>
      </c>
      <c r="Z106" s="16">
        <v>57.960733010419297</v>
      </c>
      <c r="AA106" s="16">
        <v>37.9476440138924</v>
      </c>
      <c r="AB106" s="16">
        <v>-0.71989480897949409</v>
      </c>
      <c r="AC106" s="16">
        <v>24</v>
      </c>
      <c r="AD106" s="16">
        <v>22</v>
      </c>
      <c r="AE106" s="16">
        <v>73</v>
      </c>
      <c r="AF106" s="16">
        <v>89</v>
      </c>
      <c r="AG106" s="16">
        <v>2</v>
      </c>
      <c r="AH106" s="16">
        <v>2</v>
      </c>
      <c r="AI106" s="16">
        <v>111</v>
      </c>
      <c r="AJ106" s="16">
        <v>107</v>
      </c>
      <c r="AK106" s="16">
        <v>16</v>
      </c>
      <c r="AL106" s="16">
        <v>103</v>
      </c>
      <c r="AM106" s="16">
        <v>127</v>
      </c>
      <c r="AN106" s="16">
        <v>22</v>
      </c>
      <c r="AO106" s="16">
        <v>122</v>
      </c>
      <c r="AP106" s="17">
        <v>79</v>
      </c>
      <c r="AQ106" s="37">
        <v>45</v>
      </c>
    </row>
    <row r="107" spans="1:43" x14ac:dyDescent="0.25">
      <c r="A107">
        <v>1264</v>
      </c>
      <c r="B107" t="s">
        <v>436</v>
      </c>
      <c r="C107">
        <v>0</v>
      </c>
      <c r="D107" s="15">
        <v>109.3916015625</v>
      </c>
      <c r="E107" s="15">
        <v>23.328125</v>
      </c>
      <c r="F107" s="15">
        <v>31.52490234375</v>
      </c>
      <c r="G107" s="15">
        <v>72.265625</v>
      </c>
      <c r="H107" s="15">
        <v>67.59814453125</v>
      </c>
      <c r="I107" s="15">
        <v>18.13623046875</v>
      </c>
      <c r="J107" s="15">
        <v>41.03515625</v>
      </c>
      <c r="K107" s="15">
        <v>41.26171875</v>
      </c>
      <c r="L107" s="15">
        <v>112.23046875</v>
      </c>
      <c r="M107" s="15">
        <v>27.79443359375</v>
      </c>
      <c r="N107" s="15">
        <v>102.34619140625</v>
      </c>
      <c r="O107" s="15">
        <v>89.36865234375</v>
      </c>
      <c r="P107" s="15">
        <v>68.0458984375</v>
      </c>
      <c r="Q107" s="15">
        <v>80.5087890625</v>
      </c>
      <c r="R107" s="15">
        <v>69.26171875</v>
      </c>
      <c r="S107" s="15">
        <v>179.15673828125</v>
      </c>
      <c r="T107" s="15">
        <v>141.4482421875</v>
      </c>
      <c r="U107" s="15">
        <v>48.767578125</v>
      </c>
      <c r="V107" s="15">
        <v>113.11865234375</v>
      </c>
      <c r="W107" s="36">
        <v>39.123046875</v>
      </c>
      <c r="X107" s="18">
        <v>84.310131061346297</v>
      </c>
      <c r="Y107" s="18">
        <v>31.479707502815916</v>
      </c>
      <c r="Z107" s="18">
        <v>8.2773511840358935</v>
      </c>
      <c r="AA107" s="18">
        <v>29.266424558265758</v>
      </c>
      <c r="AB107" s="18">
        <v>37.709166643988787</v>
      </c>
      <c r="AC107" s="18">
        <v>11.310131061346302</v>
      </c>
      <c r="AD107" s="18">
        <v>22.310131061346304</v>
      </c>
      <c r="AE107" s="18">
        <v>52.310131061346304</v>
      </c>
      <c r="AF107" s="18">
        <v>44.310131061346304</v>
      </c>
      <c r="AG107" s="18">
        <v>13.310131061346302</v>
      </c>
      <c r="AH107" s="18">
        <v>23.310131061346304</v>
      </c>
      <c r="AI107" s="18">
        <v>31.310131061346304</v>
      </c>
      <c r="AJ107" s="18">
        <v>31.310131061346304</v>
      </c>
      <c r="AK107" s="18">
        <v>109.3101310613463</v>
      </c>
      <c r="AL107" s="18">
        <v>110.3101310613463</v>
      </c>
      <c r="AM107" s="18">
        <v>251.31013106134631</v>
      </c>
      <c r="AN107" s="18">
        <v>184.31013106134631</v>
      </c>
      <c r="AO107" s="18">
        <v>178.31013106134631</v>
      </c>
      <c r="AP107" s="19">
        <v>24.310131061346304</v>
      </c>
      <c r="AQ107" s="37">
        <v>43.310131061346304</v>
      </c>
    </row>
    <row r="108" spans="1:43" x14ac:dyDescent="0.25">
      <c r="A108">
        <v>1265</v>
      </c>
      <c r="B108" t="s">
        <v>437</v>
      </c>
      <c r="C108">
        <v>0</v>
      </c>
      <c r="D108" s="15">
        <v>148.2109375</v>
      </c>
      <c r="E108" s="15">
        <v>146.72265625</v>
      </c>
      <c r="F108" s="15">
        <v>94.185546875</v>
      </c>
      <c r="G108" s="15">
        <v>95.0166015625</v>
      </c>
      <c r="H108" s="15">
        <v>24.123046875</v>
      </c>
      <c r="I108" s="15">
        <v>63.5615234375</v>
      </c>
      <c r="J108" s="15">
        <v>84.603515625</v>
      </c>
      <c r="K108" s="15">
        <v>108.7392578125</v>
      </c>
      <c r="L108" s="15">
        <v>47.3154296875</v>
      </c>
      <c r="M108" s="15">
        <v>68.6259765625</v>
      </c>
      <c r="N108" s="15">
        <v>123.953125</v>
      </c>
      <c r="O108" s="15">
        <v>112.5341796875</v>
      </c>
      <c r="P108" s="15">
        <v>15.033203125</v>
      </c>
      <c r="Q108" s="15">
        <v>43.3779296875</v>
      </c>
      <c r="R108" s="15">
        <v>73.41796875</v>
      </c>
      <c r="S108" s="15">
        <v>48.7587890625</v>
      </c>
      <c r="T108" s="15">
        <v>53.3154296875</v>
      </c>
      <c r="U108" s="15">
        <v>-14.6962890625</v>
      </c>
      <c r="V108" s="15">
        <v>-5.9013671875</v>
      </c>
      <c r="W108" s="36">
        <v>64.4580078125</v>
      </c>
      <c r="X108" s="16">
        <v>82</v>
      </c>
      <c r="Y108" s="16">
        <v>89.923192590719765</v>
      </c>
      <c r="Z108" s="16">
        <v>25.957494444370518</v>
      </c>
      <c r="AA108" s="16">
        <v>26.943325925827356</v>
      </c>
      <c r="AB108" s="16">
        <v>43.220731480126148</v>
      </c>
      <c r="AC108" s="16">
        <v>5</v>
      </c>
      <c r="AD108" s="16">
        <v>47</v>
      </c>
      <c r="AE108" s="16">
        <v>4</v>
      </c>
      <c r="AF108" s="16">
        <v>2</v>
      </c>
      <c r="AG108" s="16">
        <v>0</v>
      </c>
      <c r="AH108" s="16">
        <v>135</v>
      </c>
      <c r="AI108" s="16">
        <v>35</v>
      </c>
      <c r="AJ108" s="16">
        <v>19</v>
      </c>
      <c r="AK108" s="16">
        <v>16</v>
      </c>
      <c r="AL108" s="16">
        <v>13</v>
      </c>
      <c r="AM108" s="16">
        <v>25</v>
      </c>
      <c r="AN108" s="16">
        <v>25</v>
      </c>
      <c r="AO108" s="16">
        <v>27</v>
      </c>
      <c r="AP108" s="17">
        <v>26</v>
      </c>
      <c r="AQ108" s="37">
        <v>38</v>
      </c>
    </row>
    <row r="109" spans="1:43" x14ac:dyDescent="0.25">
      <c r="A109">
        <v>1266</v>
      </c>
      <c r="B109" t="s">
        <v>438</v>
      </c>
      <c r="C109">
        <v>0</v>
      </c>
      <c r="D109" s="15">
        <v>155.421875</v>
      </c>
      <c r="E109" s="15">
        <v>23.8828125</v>
      </c>
      <c r="F109" s="15">
        <v>100.76513671875</v>
      </c>
      <c r="G109" s="15">
        <v>55.2607421875</v>
      </c>
      <c r="H109" s="15">
        <v>88.60693359375</v>
      </c>
      <c r="I109" s="15">
        <v>69.4658203125</v>
      </c>
      <c r="J109" s="15">
        <v>67.61962890625</v>
      </c>
      <c r="K109" s="15">
        <v>-15.548828125</v>
      </c>
      <c r="L109" s="15">
        <v>39.02490234375</v>
      </c>
      <c r="M109" s="15">
        <v>28.7373046875</v>
      </c>
      <c r="N109" s="15">
        <v>137.91015625</v>
      </c>
      <c r="O109" s="15">
        <v>85.08642578125</v>
      </c>
      <c r="P109" s="15">
        <v>50.62548828125</v>
      </c>
      <c r="Q109" s="15">
        <v>-9.4443359375</v>
      </c>
      <c r="R109" s="15">
        <v>48.267578125</v>
      </c>
      <c r="S109" s="15">
        <v>46.01123046875</v>
      </c>
      <c r="T109" s="15">
        <v>9.84375</v>
      </c>
      <c r="U109" s="15">
        <v>-17.4990234375</v>
      </c>
      <c r="V109" s="15">
        <v>45.28515625</v>
      </c>
      <c r="W109" s="36">
        <v>27.2841796875</v>
      </c>
      <c r="X109" s="18">
        <v>90.030470866825624</v>
      </c>
      <c r="Y109" s="18">
        <v>35.133805575204981</v>
      </c>
      <c r="Z109" s="18">
        <v>35.995076184261656</v>
      </c>
      <c r="AA109" s="18">
        <v>41.983277956740331</v>
      </c>
      <c r="AB109" s="18">
        <v>66.381568353152787</v>
      </c>
      <c r="AC109" s="18">
        <v>64.030470866825624</v>
      </c>
      <c r="AD109" s="18">
        <v>5.0304708668256293</v>
      </c>
      <c r="AE109" s="18">
        <v>14.030470866825629</v>
      </c>
      <c r="AF109" s="18">
        <v>1.0304708668256293</v>
      </c>
      <c r="AG109" s="18">
        <v>11.030470866825629</v>
      </c>
      <c r="AH109" s="18">
        <v>20.030470866825631</v>
      </c>
      <c r="AI109" s="18">
        <v>7.0304708668256293</v>
      </c>
      <c r="AJ109" s="18">
        <v>8.0304708668256293</v>
      </c>
      <c r="AK109" s="18">
        <v>20.030470866825631</v>
      </c>
      <c r="AL109" s="18">
        <v>27.030470866825631</v>
      </c>
      <c r="AM109" s="18">
        <v>38.030470866825631</v>
      </c>
      <c r="AN109" s="18">
        <v>50.030470866825631</v>
      </c>
      <c r="AO109" s="18">
        <v>38.030470866825631</v>
      </c>
      <c r="AP109" s="19">
        <v>6.0304708668256293</v>
      </c>
      <c r="AQ109" s="37">
        <v>14.030470866825629</v>
      </c>
    </row>
    <row r="110" spans="1:43" x14ac:dyDescent="0.25">
      <c r="A110">
        <v>1267</v>
      </c>
      <c r="B110" t="s">
        <v>439</v>
      </c>
      <c r="C110">
        <v>0</v>
      </c>
      <c r="D110" s="15">
        <v>118.8583984375</v>
      </c>
      <c r="E110" s="15">
        <v>56.27734375</v>
      </c>
      <c r="F110" s="15">
        <v>80.2451171875</v>
      </c>
      <c r="G110" s="15">
        <v>128.18017578125</v>
      </c>
      <c r="H110" s="15">
        <v>95.89404296875</v>
      </c>
      <c r="I110" s="15">
        <v>64.73193359375</v>
      </c>
      <c r="J110" s="15">
        <v>31.41943359375</v>
      </c>
      <c r="K110" s="15">
        <v>57.4169921875</v>
      </c>
      <c r="L110" s="15">
        <v>75.9833984375</v>
      </c>
      <c r="M110" s="15">
        <v>125.3349609375</v>
      </c>
      <c r="N110" s="15">
        <v>98.36865234375</v>
      </c>
      <c r="O110" s="15">
        <v>117.8232421875</v>
      </c>
      <c r="P110" s="15">
        <v>80.7724609375</v>
      </c>
      <c r="Q110" s="15">
        <v>52.6025390625</v>
      </c>
      <c r="R110" s="15">
        <v>95.49658203125</v>
      </c>
      <c r="S110" s="15">
        <v>54.041015625</v>
      </c>
      <c r="T110" s="15">
        <v>144.724609375</v>
      </c>
      <c r="U110" s="15">
        <v>50.7490234375</v>
      </c>
      <c r="V110" s="15">
        <v>75.25634765625</v>
      </c>
      <c r="W110" s="36">
        <v>109.2236328125</v>
      </c>
      <c r="X110" s="16">
        <v>68</v>
      </c>
      <c r="Y110" s="16">
        <v>32.128870643654608</v>
      </c>
      <c r="Z110" s="16">
        <v>31.965613314881104</v>
      </c>
      <c r="AA110" s="16">
        <v>28.954151086508137</v>
      </c>
      <c r="AB110" s="16">
        <v>36.369577439486889</v>
      </c>
      <c r="AC110" s="16">
        <v>14</v>
      </c>
      <c r="AD110" s="16">
        <v>58</v>
      </c>
      <c r="AE110" s="16">
        <v>2</v>
      </c>
      <c r="AF110" s="16">
        <v>90</v>
      </c>
      <c r="AG110" s="16">
        <v>0</v>
      </c>
      <c r="AH110" s="16">
        <v>19</v>
      </c>
      <c r="AI110" s="16">
        <v>6</v>
      </c>
      <c r="AJ110" s="16">
        <v>4</v>
      </c>
      <c r="AK110" s="16">
        <v>19</v>
      </c>
      <c r="AL110" s="16">
        <v>31</v>
      </c>
      <c r="AM110" s="16">
        <v>21</v>
      </c>
      <c r="AN110" s="16">
        <v>157</v>
      </c>
      <c r="AO110" s="16">
        <v>120</v>
      </c>
      <c r="AP110" s="17">
        <v>61</v>
      </c>
      <c r="AQ110" s="37">
        <v>127</v>
      </c>
    </row>
    <row r="111" spans="1:43" x14ac:dyDescent="0.25">
      <c r="A111">
        <v>1270</v>
      </c>
      <c r="B111" t="s">
        <v>440</v>
      </c>
      <c r="C111">
        <v>0</v>
      </c>
      <c r="D111" s="15">
        <v>19.1796875</v>
      </c>
      <c r="E111" s="15">
        <v>22.451171875</v>
      </c>
      <c r="F111" s="15">
        <v>27.9951171875</v>
      </c>
      <c r="G111" s="15">
        <v>77.64111328125</v>
      </c>
      <c r="H111" s="15">
        <v>4.23388671875</v>
      </c>
      <c r="I111" s="15">
        <v>20.2724609375</v>
      </c>
      <c r="J111" s="15">
        <v>51.12060546875</v>
      </c>
      <c r="K111" s="15">
        <v>-26.27783203125</v>
      </c>
      <c r="L111" s="15">
        <v>61.95458984375</v>
      </c>
      <c r="M111" s="15">
        <v>35.54296875</v>
      </c>
      <c r="N111" s="15">
        <v>106.63720703125</v>
      </c>
      <c r="O111" s="15">
        <v>49.84619140625</v>
      </c>
      <c r="P111" s="15">
        <v>73.22314453125</v>
      </c>
      <c r="Q111" s="15">
        <v>31.48876953125</v>
      </c>
      <c r="R111" s="15">
        <v>23.0576171875</v>
      </c>
      <c r="S111" s="15">
        <v>51.28759765625</v>
      </c>
      <c r="T111" s="15">
        <v>70.9775390625</v>
      </c>
      <c r="U111" s="15">
        <v>-16.74755859375</v>
      </c>
      <c r="V111" s="15">
        <v>43.02197265625</v>
      </c>
      <c r="W111" s="36">
        <v>25.74755859375</v>
      </c>
      <c r="X111" s="18">
        <v>-1</v>
      </c>
      <c r="Y111" s="18">
        <v>-0.77341015848514294</v>
      </c>
      <c r="Z111" s="18">
        <v>-3.0529348361255641E-2</v>
      </c>
      <c r="AA111" s="18">
        <v>-4.0705797815007522E-2</v>
      </c>
      <c r="AB111" s="18">
        <v>4.4402952800436468</v>
      </c>
      <c r="AC111" s="18">
        <v>8</v>
      </c>
      <c r="AD111" s="18">
        <v>12</v>
      </c>
      <c r="AE111" s="18">
        <v>5</v>
      </c>
      <c r="AF111" s="18">
        <v>2</v>
      </c>
      <c r="AG111" s="18">
        <v>6</v>
      </c>
      <c r="AH111" s="18">
        <v>29</v>
      </c>
      <c r="AI111" s="18">
        <v>62</v>
      </c>
      <c r="AJ111" s="18">
        <v>27</v>
      </c>
      <c r="AK111" s="18">
        <v>41</v>
      </c>
      <c r="AL111" s="18">
        <v>38</v>
      </c>
      <c r="AM111" s="18">
        <v>23</v>
      </c>
      <c r="AN111" s="18">
        <v>3</v>
      </c>
      <c r="AO111" s="18">
        <v>29</v>
      </c>
      <c r="AP111" s="19">
        <v>36</v>
      </c>
      <c r="AQ111" s="37">
        <v>88</v>
      </c>
    </row>
    <row r="112" spans="1:43" x14ac:dyDescent="0.25">
      <c r="A112">
        <v>1272</v>
      </c>
      <c r="B112" t="s">
        <v>441</v>
      </c>
      <c r="C112">
        <v>1</v>
      </c>
      <c r="D112" s="15">
        <v>24.5302734375</v>
      </c>
      <c r="E112" s="15">
        <v>40.63427734375</v>
      </c>
      <c r="F112" s="15">
        <v>25.25732421875</v>
      </c>
      <c r="G112" s="15">
        <v>58.68115234375</v>
      </c>
      <c r="H112" s="15">
        <v>11.67724609375</v>
      </c>
      <c r="I112" s="15">
        <v>48.298828125</v>
      </c>
      <c r="J112" s="15">
        <v>-0.2041015625</v>
      </c>
      <c r="K112" s="15">
        <v>33.38525390625</v>
      </c>
      <c r="L112" s="15">
        <v>41.11865234375</v>
      </c>
      <c r="M112" s="15">
        <v>70.12353515625</v>
      </c>
      <c r="N112" s="15">
        <v>44.1015625</v>
      </c>
      <c r="O112" s="15">
        <v>33.2919921875</v>
      </c>
      <c r="P112" s="15">
        <v>51.56103515625</v>
      </c>
      <c r="Q112" s="15">
        <v>-3.93359375</v>
      </c>
      <c r="R112" s="15">
        <v>-2.8154296875</v>
      </c>
      <c r="S112" s="15">
        <v>-45.8125</v>
      </c>
      <c r="T112" s="15">
        <v>5.08203125</v>
      </c>
      <c r="U112" s="15">
        <v>-4.9814453125</v>
      </c>
      <c r="V112" s="15">
        <v>11.63671875</v>
      </c>
      <c r="W112" s="36">
        <v>41.7587890625</v>
      </c>
      <c r="X112" s="16">
        <v>44</v>
      </c>
      <c r="Y112" s="16">
        <v>23.278799451755845</v>
      </c>
      <c r="Z112" s="16">
        <v>15.971531557306152</v>
      </c>
      <c r="AA112" s="16">
        <v>9.9620420764082027</v>
      </c>
      <c r="AB112" s="16">
        <v>-0.52192144938721741</v>
      </c>
      <c r="AC112" s="16">
        <v>68</v>
      </c>
      <c r="AD112" s="16">
        <v>19</v>
      </c>
      <c r="AE112" s="16">
        <v>6</v>
      </c>
      <c r="AF112" s="16">
        <v>6</v>
      </c>
      <c r="AG112" s="16">
        <v>28</v>
      </c>
      <c r="AH112" s="16">
        <v>4</v>
      </c>
      <c r="AI112" s="16">
        <v>96</v>
      </c>
      <c r="AJ112" s="16">
        <v>60</v>
      </c>
      <c r="AK112" s="16">
        <v>9</v>
      </c>
      <c r="AL112" s="16">
        <v>8</v>
      </c>
      <c r="AM112" s="16">
        <v>7</v>
      </c>
      <c r="AN112" s="16">
        <v>48</v>
      </c>
      <c r="AO112" s="16">
        <v>54</v>
      </c>
      <c r="AP112" s="17">
        <v>7</v>
      </c>
      <c r="AQ112" s="37">
        <v>8</v>
      </c>
    </row>
    <row r="113" spans="1:43" x14ac:dyDescent="0.25">
      <c r="A113">
        <v>1273</v>
      </c>
      <c r="B113" t="s">
        <v>442</v>
      </c>
      <c r="C113">
        <v>0</v>
      </c>
      <c r="D113" s="15">
        <v>24.06884765625</v>
      </c>
      <c r="E113" s="15">
        <v>-7.17822265625</v>
      </c>
      <c r="F113" s="15">
        <v>43.6865234375</v>
      </c>
      <c r="G113" s="15">
        <v>38.8359375</v>
      </c>
      <c r="H113" s="15">
        <v>24.0234375</v>
      </c>
      <c r="I113" s="15">
        <v>13.435546875</v>
      </c>
      <c r="J113" s="15">
        <v>26.67138671875</v>
      </c>
      <c r="K113" s="15">
        <v>43.74853515625</v>
      </c>
      <c r="L113" s="15">
        <v>49.2353515625</v>
      </c>
      <c r="M113" s="15">
        <v>76.73291015625</v>
      </c>
      <c r="N113" s="15">
        <v>71.30322265625</v>
      </c>
      <c r="O113" s="15">
        <v>13.09716796875</v>
      </c>
      <c r="P113" s="15">
        <v>32.029296875</v>
      </c>
      <c r="Q113" s="15">
        <v>-12.40283203125</v>
      </c>
      <c r="R113" s="15">
        <v>21.423828125</v>
      </c>
      <c r="S113" s="15">
        <v>51.1318359375</v>
      </c>
      <c r="T113" s="15">
        <v>-9.15283203125</v>
      </c>
      <c r="U113" s="15">
        <v>-38.8994140625</v>
      </c>
      <c r="V113" s="15">
        <v>-42.00537109375</v>
      </c>
      <c r="W113" s="36">
        <v>-8.31884765625</v>
      </c>
      <c r="X113" s="18">
        <v>14</v>
      </c>
      <c r="Y113" s="18">
        <v>16.228612489853489</v>
      </c>
      <c r="Z113" s="18">
        <v>33.969550493020535</v>
      </c>
      <c r="AA113" s="18">
        <v>27.95940065736071</v>
      </c>
      <c r="AB113" s="18">
        <v>9.4417590387097636</v>
      </c>
      <c r="AC113" s="18">
        <v>21</v>
      </c>
      <c r="AD113" s="18">
        <v>20</v>
      </c>
      <c r="AE113" s="18">
        <v>3</v>
      </c>
      <c r="AF113" s="18">
        <v>4</v>
      </c>
      <c r="AG113" s="18">
        <v>12</v>
      </c>
      <c r="AH113" s="18">
        <v>23</v>
      </c>
      <c r="AI113" s="18">
        <v>8</v>
      </c>
      <c r="AJ113" s="18">
        <v>10</v>
      </c>
      <c r="AK113" s="18">
        <v>15</v>
      </c>
      <c r="AL113" s="18">
        <v>18</v>
      </c>
      <c r="AM113" s="18">
        <v>-1</v>
      </c>
      <c r="AN113" s="18">
        <v>65</v>
      </c>
      <c r="AO113" s="18">
        <v>60</v>
      </c>
      <c r="AP113" s="19">
        <v>14</v>
      </c>
      <c r="AQ113" s="37">
        <v>4</v>
      </c>
    </row>
    <row r="114" spans="1:43" x14ac:dyDescent="0.25">
      <c r="A114">
        <v>1275</v>
      </c>
      <c r="B114" t="s">
        <v>443</v>
      </c>
      <c r="C114">
        <v>0</v>
      </c>
      <c r="D114" s="15">
        <v>14.76318359375</v>
      </c>
      <c r="E114" s="15">
        <v>14.70458984375</v>
      </c>
      <c r="F114" s="15">
        <v>31.131103515625</v>
      </c>
      <c r="G114" s="15">
        <v>26.419189453125</v>
      </c>
      <c r="H114" s="15">
        <v>100.1689453125</v>
      </c>
      <c r="I114" s="15">
        <v>25.508056640625</v>
      </c>
      <c r="J114" s="15">
        <v>23.243408203125</v>
      </c>
      <c r="K114" s="15">
        <v>28.4990234375</v>
      </c>
      <c r="L114" s="15">
        <v>12.048095703125</v>
      </c>
      <c r="M114" s="15">
        <v>24.011962890625</v>
      </c>
      <c r="N114" s="15">
        <v>17.515380859375</v>
      </c>
      <c r="O114" s="15">
        <v>8.85595703125</v>
      </c>
      <c r="P114" s="15">
        <v>43.89599609375</v>
      </c>
      <c r="Q114" s="15">
        <v>-13.80615234375</v>
      </c>
      <c r="R114" s="15">
        <v>-8.1806640625</v>
      </c>
      <c r="S114" s="15">
        <v>15.877685546875</v>
      </c>
      <c r="T114" s="15">
        <v>-53.51611328125</v>
      </c>
      <c r="U114" s="15">
        <v>-32.015625</v>
      </c>
      <c r="V114" s="15">
        <v>-29.215576171875</v>
      </c>
      <c r="W114" s="36">
        <v>-16.5263671875</v>
      </c>
      <c r="X114" s="16">
        <v>8</v>
      </c>
      <c r="Y114" s="16">
        <v>5.5555230275851972</v>
      </c>
      <c r="Z114" s="16">
        <v>1.9824548563520472</v>
      </c>
      <c r="AA114" s="16">
        <v>1.976606475136063</v>
      </c>
      <c r="AB114" s="16">
        <v>0.67833903312086652</v>
      </c>
      <c r="AC114" s="16">
        <v>3</v>
      </c>
      <c r="AD114" s="16">
        <v>4</v>
      </c>
      <c r="AE114" s="16">
        <v>20</v>
      </c>
      <c r="AF114" s="16">
        <v>0</v>
      </c>
      <c r="AG114" s="16">
        <v>4</v>
      </c>
      <c r="AH114" s="16">
        <v>9</v>
      </c>
      <c r="AI114" s="16">
        <v>0</v>
      </c>
      <c r="AJ114" s="16">
        <v>3</v>
      </c>
      <c r="AK114" s="16">
        <v>2</v>
      </c>
      <c r="AL114" s="16">
        <v>5</v>
      </c>
      <c r="AM114" s="16">
        <v>44</v>
      </c>
      <c r="AN114" s="16">
        <v>12</v>
      </c>
      <c r="AO114" s="16">
        <v>26</v>
      </c>
      <c r="AP114" s="17">
        <v>2</v>
      </c>
      <c r="AQ114" s="37">
        <v>1</v>
      </c>
    </row>
    <row r="115" spans="1:43" x14ac:dyDescent="0.25">
      <c r="A115">
        <v>1276</v>
      </c>
      <c r="B115" t="s">
        <v>444</v>
      </c>
      <c r="C115">
        <v>0</v>
      </c>
      <c r="D115" s="15">
        <v>42.27099609375</v>
      </c>
      <c r="E115" s="15">
        <v>85.9736328125</v>
      </c>
      <c r="F115" s="15">
        <v>75.4189453125</v>
      </c>
      <c r="G115" s="15">
        <v>67.13916015625</v>
      </c>
      <c r="H115" s="15">
        <v>82.09765625</v>
      </c>
      <c r="I115" s="15">
        <v>57.44140625</v>
      </c>
      <c r="J115" s="15">
        <v>70.2294921875</v>
      </c>
      <c r="K115" s="15">
        <v>48.6083984375</v>
      </c>
      <c r="L115" s="15">
        <v>34.2587890625</v>
      </c>
      <c r="M115" s="15">
        <v>110.904296875</v>
      </c>
      <c r="N115" s="15">
        <v>149.48046875</v>
      </c>
      <c r="O115" s="15">
        <v>73.8046875</v>
      </c>
      <c r="P115" s="15">
        <v>74.5625</v>
      </c>
      <c r="Q115" s="15">
        <v>64.3330078125</v>
      </c>
      <c r="R115" s="15">
        <v>23.8798828125</v>
      </c>
      <c r="S115" s="15">
        <v>56.40625</v>
      </c>
      <c r="T115" s="15">
        <v>40.3076171875</v>
      </c>
      <c r="U115" s="15">
        <v>-9.107421875</v>
      </c>
      <c r="V115" s="15">
        <v>21.705078125</v>
      </c>
      <c r="W115" s="36">
        <v>23.73046875</v>
      </c>
      <c r="X115" s="18">
        <v>24</v>
      </c>
      <c r="Y115" s="18">
        <v>22.991456972148665</v>
      </c>
      <c r="Z115" s="18">
        <v>38.960189091005866</v>
      </c>
      <c r="AA115" s="18">
        <v>20.946918788007824</v>
      </c>
      <c r="AB115" s="18">
        <v>15.270133335107586</v>
      </c>
      <c r="AC115" s="18">
        <v>16</v>
      </c>
      <c r="AD115" s="18">
        <v>74</v>
      </c>
      <c r="AE115" s="18">
        <v>18</v>
      </c>
      <c r="AF115" s="18">
        <v>17</v>
      </c>
      <c r="AG115" s="18">
        <v>4</v>
      </c>
      <c r="AH115" s="18">
        <v>43</v>
      </c>
      <c r="AI115" s="18">
        <v>122</v>
      </c>
      <c r="AJ115" s="18">
        <v>70</v>
      </c>
      <c r="AK115" s="18">
        <v>21</v>
      </c>
      <c r="AL115" s="18">
        <v>93</v>
      </c>
      <c r="AM115" s="18">
        <v>13</v>
      </c>
      <c r="AN115" s="18">
        <v>40</v>
      </c>
      <c r="AO115" s="18">
        <v>97</v>
      </c>
      <c r="AP115" s="19">
        <v>17</v>
      </c>
      <c r="AQ115" s="37">
        <v>31</v>
      </c>
    </row>
    <row r="116" spans="1:43" x14ac:dyDescent="0.25">
      <c r="A116">
        <v>1277</v>
      </c>
      <c r="B116" t="s">
        <v>445</v>
      </c>
      <c r="C116">
        <v>0</v>
      </c>
      <c r="D116" s="15">
        <v>135.52392578125</v>
      </c>
      <c r="E116" s="15">
        <v>159.1279296875</v>
      </c>
      <c r="F116" s="15">
        <v>122.85986328125</v>
      </c>
      <c r="G116" s="15">
        <v>72.90576171875</v>
      </c>
      <c r="H116" s="15">
        <v>62.18896484375</v>
      </c>
      <c r="I116" s="15">
        <v>24.54638671875</v>
      </c>
      <c r="J116" s="15">
        <v>64.8447265625</v>
      </c>
      <c r="K116" s="15">
        <v>81.41064453125</v>
      </c>
      <c r="L116" s="15">
        <v>72.25390625</v>
      </c>
      <c r="M116" s="15">
        <v>45.494140625</v>
      </c>
      <c r="N116" s="15">
        <v>134.849609375</v>
      </c>
      <c r="O116" s="15">
        <v>74.89990234375</v>
      </c>
      <c r="P116" s="15">
        <v>86.83837890625</v>
      </c>
      <c r="Q116" s="15">
        <v>-16.12646484375</v>
      </c>
      <c r="R116" s="15">
        <v>13.880859375</v>
      </c>
      <c r="S116" s="15">
        <v>111.3427734375</v>
      </c>
      <c r="T116" s="15">
        <v>53.30224609375</v>
      </c>
      <c r="U116" s="15">
        <v>70.19921875</v>
      </c>
      <c r="V116" s="15">
        <v>49.48046875</v>
      </c>
      <c r="W116" s="36">
        <v>2.1572265625</v>
      </c>
      <c r="X116" s="16">
        <v>27</v>
      </c>
      <c r="Y116" s="16">
        <v>43.182850071191901</v>
      </c>
      <c r="Z116" s="16">
        <v>59.967744081757573</v>
      </c>
      <c r="AA116" s="16">
        <v>18.956992109010098</v>
      </c>
      <c r="AB116" s="16">
        <v>7.4086414988888745</v>
      </c>
      <c r="AC116" s="16">
        <v>1</v>
      </c>
      <c r="AD116" s="16">
        <v>13</v>
      </c>
      <c r="AE116" s="16">
        <v>27</v>
      </c>
      <c r="AF116" s="16">
        <v>40</v>
      </c>
      <c r="AG116" s="16">
        <v>0</v>
      </c>
      <c r="AH116" s="16">
        <v>34</v>
      </c>
      <c r="AI116" s="16">
        <v>4</v>
      </c>
      <c r="AJ116" s="16">
        <v>19</v>
      </c>
      <c r="AK116" s="16">
        <v>13</v>
      </c>
      <c r="AL116" s="16">
        <v>64</v>
      </c>
      <c r="AM116" s="16">
        <v>80</v>
      </c>
      <c r="AN116" s="16">
        <v>33</v>
      </c>
      <c r="AO116" s="16">
        <v>130</v>
      </c>
      <c r="AP116" s="17">
        <v>9</v>
      </c>
      <c r="AQ116" s="37">
        <v>4</v>
      </c>
    </row>
    <row r="117" spans="1:43" x14ac:dyDescent="0.25">
      <c r="A117">
        <v>1278</v>
      </c>
      <c r="B117" t="s">
        <v>446</v>
      </c>
      <c r="C117">
        <v>1</v>
      </c>
      <c r="D117" s="15">
        <v>69.07666015625</v>
      </c>
      <c r="E117" s="15">
        <v>51.8720703125</v>
      </c>
      <c r="F117" s="15">
        <v>8.18212890625</v>
      </c>
      <c r="G117" s="15">
        <v>61.79833984375</v>
      </c>
      <c r="H117" s="15">
        <v>56.3896484375</v>
      </c>
      <c r="I117" s="15">
        <v>-11.689453125</v>
      </c>
      <c r="J117" s="15">
        <v>39.47998046875</v>
      </c>
      <c r="K117" s="15">
        <v>27.04541015625</v>
      </c>
      <c r="L117" s="15">
        <v>92.30615234375</v>
      </c>
      <c r="M117" s="15">
        <v>-3.3408203125</v>
      </c>
      <c r="N117" s="15">
        <v>101.71533203125</v>
      </c>
      <c r="O117" s="15">
        <v>98.0791015625</v>
      </c>
      <c r="P117" s="15">
        <v>83.16064453125</v>
      </c>
      <c r="Q117" s="15">
        <v>106.212890625</v>
      </c>
      <c r="R117" s="15">
        <v>176.11083984375</v>
      </c>
      <c r="S117" s="15">
        <v>103.35595703125</v>
      </c>
      <c r="T117" s="15">
        <v>96.98388671875</v>
      </c>
      <c r="U117" s="15">
        <v>55.48486328125</v>
      </c>
      <c r="V117" s="15">
        <v>68.79345703125</v>
      </c>
      <c r="W117" s="36">
        <v>46.72607421875</v>
      </c>
      <c r="X117" s="18">
        <v>178</v>
      </c>
      <c r="Y117" s="18">
        <v>59.078936512794584</v>
      </c>
      <c r="Z117" s="18">
        <v>77.963642230768201</v>
      </c>
      <c r="AA117" s="18">
        <v>76.951522974357616</v>
      </c>
      <c r="AB117" s="18">
        <v>37.333440897417134</v>
      </c>
      <c r="AC117" s="18">
        <v>88</v>
      </c>
      <c r="AD117" s="18">
        <v>74</v>
      </c>
      <c r="AE117" s="18">
        <v>118</v>
      </c>
      <c r="AF117" s="18">
        <v>88</v>
      </c>
      <c r="AG117" s="18">
        <v>44</v>
      </c>
      <c r="AH117" s="18">
        <v>58</v>
      </c>
      <c r="AI117" s="18">
        <v>84</v>
      </c>
      <c r="AJ117" s="18">
        <v>226</v>
      </c>
      <c r="AK117" s="18">
        <v>140</v>
      </c>
      <c r="AL117" s="18">
        <v>204</v>
      </c>
      <c r="AM117" s="18">
        <v>100</v>
      </c>
      <c r="AN117" s="18">
        <v>245</v>
      </c>
      <c r="AO117" s="18">
        <v>281</v>
      </c>
      <c r="AP117" s="19">
        <v>201</v>
      </c>
      <c r="AQ117" s="37">
        <v>59</v>
      </c>
    </row>
    <row r="118" spans="1:43" x14ac:dyDescent="0.25">
      <c r="A118">
        <v>1280</v>
      </c>
      <c r="B118" t="s">
        <v>447</v>
      </c>
      <c r="C118">
        <v>0</v>
      </c>
      <c r="D118" s="15">
        <v>2370.515625</v>
      </c>
      <c r="E118" s="15">
        <v>2240.703125</v>
      </c>
      <c r="F118" s="15">
        <v>2520.953125</v>
      </c>
      <c r="G118" s="15">
        <v>3358.328125</v>
      </c>
      <c r="H118" s="15">
        <v>2236.859375</v>
      </c>
      <c r="I118" s="15">
        <v>1750.78125</v>
      </c>
      <c r="J118" s="15">
        <v>2249.921875</v>
      </c>
      <c r="K118" s="15">
        <v>2264.328125</v>
      </c>
      <c r="L118" s="15">
        <v>2369.296875</v>
      </c>
      <c r="M118" s="15">
        <v>1993.65625</v>
      </c>
      <c r="N118" s="15">
        <v>2724.53125</v>
      </c>
      <c r="O118" s="15">
        <v>2255.3125</v>
      </c>
      <c r="P118" s="15">
        <v>2521.890625</v>
      </c>
      <c r="Q118" s="15">
        <v>2389.640625</v>
      </c>
      <c r="R118" s="15">
        <v>1887.203125</v>
      </c>
      <c r="S118" s="15">
        <v>2022.328125</v>
      </c>
      <c r="T118" s="15">
        <v>3233.78125</v>
      </c>
      <c r="U118" s="15">
        <v>2906.59375</v>
      </c>
      <c r="V118" s="15">
        <v>2216.828125</v>
      </c>
      <c r="W118" s="36">
        <v>1873.9375</v>
      </c>
      <c r="X118" s="16">
        <v>1795</v>
      </c>
      <c r="Y118" s="16">
        <v>2132.5693023193921</v>
      </c>
      <c r="Z118" s="16">
        <v>1082.2329987757655</v>
      </c>
      <c r="AA118" s="16">
        <v>932.9773317010206</v>
      </c>
      <c r="AB118" s="16">
        <v>654.9383108890338</v>
      </c>
      <c r="AC118" s="16">
        <v>771</v>
      </c>
      <c r="AD118" s="16">
        <v>1157</v>
      </c>
      <c r="AE118" s="16">
        <v>1034</v>
      </c>
      <c r="AF118" s="16">
        <v>1865</v>
      </c>
      <c r="AG118" s="16">
        <v>1551</v>
      </c>
      <c r="AH118" s="16">
        <v>1718</v>
      </c>
      <c r="AI118" s="16">
        <v>2567</v>
      </c>
      <c r="AJ118" s="16">
        <v>3054</v>
      </c>
      <c r="AK118" s="16">
        <v>3280</v>
      </c>
      <c r="AL118" s="16">
        <v>3408</v>
      </c>
      <c r="AM118" s="16">
        <v>2902</v>
      </c>
      <c r="AN118" s="16">
        <v>2260</v>
      </c>
      <c r="AO118" s="16">
        <v>3416</v>
      </c>
      <c r="AP118" s="17">
        <v>1909</v>
      </c>
      <c r="AQ118" s="37">
        <v>1287</v>
      </c>
    </row>
    <row r="119" spans="1:43" x14ac:dyDescent="0.25">
      <c r="A119">
        <v>1281</v>
      </c>
      <c r="B119" t="s">
        <v>448</v>
      </c>
      <c r="C119">
        <v>0</v>
      </c>
      <c r="D119" s="15">
        <v>525.79296875</v>
      </c>
      <c r="E119" s="15">
        <v>1105.3125</v>
      </c>
      <c r="F119" s="15">
        <v>1251.75</v>
      </c>
      <c r="G119" s="15">
        <v>1123.33984375</v>
      </c>
      <c r="H119" s="15">
        <v>822.1328125</v>
      </c>
      <c r="I119" s="15">
        <v>741.734375</v>
      </c>
      <c r="J119" s="15">
        <v>654.2421875</v>
      </c>
      <c r="K119" s="15">
        <v>768.80859375</v>
      </c>
      <c r="L119" s="15">
        <v>830.515625</v>
      </c>
      <c r="M119" s="15">
        <v>377.16796875</v>
      </c>
      <c r="N119" s="15">
        <v>798.66796875</v>
      </c>
      <c r="O119" s="15">
        <v>1214.0390625</v>
      </c>
      <c r="P119" s="15">
        <v>709.26171875</v>
      </c>
      <c r="Q119" s="15">
        <v>1024.51171875</v>
      </c>
      <c r="R119" s="15">
        <v>604.5625</v>
      </c>
      <c r="S119" s="15">
        <v>866.4765625</v>
      </c>
      <c r="T119" s="15">
        <v>760.65625</v>
      </c>
      <c r="U119" s="15">
        <v>1291.9296875</v>
      </c>
      <c r="V119" s="15">
        <v>1087.4296875</v>
      </c>
      <c r="W119" s="36">
        <v>953.5234375</v>
      </c>
      <c r="X119" s="18">
        <v>1035</v>
      </c>
      <c r="Y119" s="18">
        <v>885.70190554764531</v>
      </c>
      <c r="Z119" s="18">
        <v>568.71191732424916</v>
      </c>
      <c r="AA119" s="18">
        <v>301.61588976566554</v>
      </c>
      <c r="AB119" s="18">
        <v>518.71848427790121</v>
      </c>
      <c r="AC119" s="18">
        <v>670</v>
      </c>
      <c r="AD119" s="18">
        <v>736</v>
      </c>
      <c r="AE119" s="18">
        <v>566</v>
      </c>
      <c r="AF119" s="18">
        <v>689</v>
      </c>
      <c r="AG119" s="18">
        <v>784</v>
      </c>
      <c r="AH119" s="18">
        <v>843</v>
      </c>
      <c r="AI119" s="18">
        <v>766</v>
      </c>
      <c r="AJ119" s="18">
        <v>892</v>
      </c>
      <c r="AK119" s="18">
        <v>1668</v>
      </c>
      <c r="AL119" s="18">
        <v>357</v>
      </c>
      <c r="AM119" s="18">
        <v>1573</v>
      </c>
      <c r="AN119" s="18">
        <v>758</v>
      </c>
      <c r="AO119" s="18">
        <v>738</v>
      </c>
      <c r="AP119" s="19">
        <v>2558</v>
      </c>
      <c r="AQ119" s="37">
        <v>239</v>
      </c>
    </row>
    <row r="120" spans="1:43" x14ac:dyDescent="0.25">
      <c r="A120">
        <v>1282</v>
      </c>
      <c r="B120" t="s">
        <v>449</v>
      </c>
      <c r="C120">
        <v>0</v>
      </c>
      <c r="D120" s="15">
        <v>322.611328125</v>
      </c>
      <c r="E120" s="15">
        <v>197.412109375</v>
      </c>
      <c r="F120" s="15">
        <v>228.353515625</v>
      </c>
      <c r="G120" s="15">
        <v>139.220703125</v>
      </c>
      <c r="H120" s="15">
        <v>255.77734375</v>
      </c>
      <c r="I120" s="15">
        <v>193.125</v>
      </c>
      <c r="J120" s="15">
        <v>181.595703125</v>
      </c>
      <c r="K120" s="15">
        <v>239.640625</v>
      </c>
      <c r="L120" s="15">
        <v>253.455078125</v>
      </c>
      <c r="M120" s="15">
        <v>182.326171875</v>
      </c>
      <c r="N120" s="15">
        <v>269.369140625</v>
      </c>
      <c r="O120" s="15">
        <v>264.9296875</v>
      </c>
      <c r="P120" s="15">
        <v>249.859375</v>
      </c>
      <c r="Q120" s="15">
        <v>172.4453125</v>
      </c>
      <c r="R120" s="15">
        <v>96.744140625</v>
      </c>
      <c r="S120" s="15">
        <v>125.26953125</v>
      </c>
      <c r="T120" s="15">
        <v>348.4296875</v>
      </c>
      <c r="U120" s="15">
        <v>184.203125</v>
      </c>
      <c r="V120" s="15">
        <v>156.931640625</v>
      </c>
      <c r="W120" s="36">
        <v>192.544921875</v>
      </c>
      <c r="X120" s="16">
        <v>103</v>
      </c>
      <c r="Y120" s="16">
        <v>56.44223476027625</v>
      </c>
      <c r="Z120" s="16">
        <v>68.899035582642483</v>
      </c>
      <c r="AA120" s="16">
        <v>50.865380776856647</v>
      </c>
      <c r="AB120" s="16">
        <v>113.14898568177887</v>
      </c>
      <c r="AC120" s="16">
        <v>18</v>
      </c>
      <c r="AD120" s="16">
        <v>37</v>
      </c>
      <c r="AE120" s="16">
        <v>-17</v>
      </c>
      <c r="AF120" s="16">
        <v>118</v>
      </c>
      <c r="AG120" s="16">
        <v>110</v>
      </c>
      <c r="AH120" s="16">
        <v>92</v>
      </c>
      <c r="AI120" s="16">
        <v>173</v>
      </c>
      <c r="AJ120" s="16">
        <v>292</v>
      </c>
      <c r="AK120" s="16">
        <v>250</v>
      </c>
      <c r="AL120" s="16">
        <v>224</v>
      </c>
      <c r="AM120" s="16">
        <v>109</v>
      </c>
      <c r="AN120" s="16">
        <v>305</v>
      </c>
      <c r="AO120" s="16">
        <v>223</v>
      </c>
      <c r="AP120" s="17">
        <v>131</v>
      </c>
      <c r="AQ120" s="37">
        <v>141</v>
      </c>
    </row>
    <row r="121" spans="1:43" x14ac:dyDescent="0.25">
      <c r="A121">
        <v>1283</v>
      </c>
      <c r="B121" t="s">
        <v>450</v>
      </c>
      <c r="C121">
        <v>0</v>
      </c>
      <c r="D121" s="15">
        <v>603.9609375</v>
      </c>
      <c r="E121" s="15">
        <v>693.56640625</v>
      </c>
      <c r="F121" s="15">
        <v>778.234375</v>
      </c>
      <c r="G121" s="15">
        <v>812.83984375</v>
      </c>
      <c r="H121" s="15">
        <v>441.12109375</v>
      </c>
      <c r="I121" s="15">
        <v>819.3125</v>
      </c>
      <c r="J121" s="15">
        <v>697.21484375</v>
      </c>
      <c r="K121" s="15">
        <v>569.78515625</v>
      </c>
      <c r="L121" s="15">
        <v>1154.5625</v>
      </c>
      <c r="M121" s="15">
        <v>1184.796875</v>
      </c>
      <c r="N121" s="15">
        <v>1322.34375</v>
      </c>
      <c r="O121" s="15">
        <v>1150.4140625</v>
      </c>
      <c r="P121" s="15">
        <v>935.0625</v>
      </c>
      <c r="Q121" s="15">
        <v>1057.4375</v>
      </c>
      <c r="R121" s="15">
        <v>735.9375</v>
      </c>
      <c r="S121" s="15">
        <v>493.9140625</v>
      </c>
      <c r="T121" s="15">
        <v>620.375</v>
      </c>
      <c r="U121" s="15">
        <v>402.453125</v>
      </c>
      <c r="V121" s="15">
        <v>566.125</v>
      </c>
      <c r="W121" s="36">
        <v>521.1875</v>
      </c>
      <c r="X121" s="18">
        <v>576</v>
      </c>
      <c r="Y121" s="18">
        <v>441.82230635138194</v>
      </c>
      <c r="Z121" s="18">
        <v>558.67719630334398</v>
      </c>
      <c r="AA121" s="18">
        <v>413.56959507112538</v>
      </c>
      <c r="AB121" s="18">
        <v>293.08193222797377</v>
      </c>
      <c r="AC121" s="18">
        <v>160</v>
      </c>
      <c r="AD121" s="18">
        <v>516</v>
      </c>
      <c r="AE121" s="18">
        <v>606</v>
      </c>
      <c r="AF121" s="18">
        <v>829</v>
      </c>
      <c r="AG121" s="18">
        <v>499</v>
      </c>
      <c r="AH121" s="18">
        <v>939</v>
      </c>
      <c r="AI121" s="18">
        <v>1225</v>
      </c>
      <c r="AJ121" s="18">
        <v>1619</v>
      </c>
      <c r="AK121" s="18">
        <v>1255</v>
      </c>
      <c r="AL121" s="18">
        <v>919</v>
      </c>
      <c r="AM121" s="18">
        <v>680</v>
      </c>
      <c r="AN121" s="18">
        <v>442</v>
      </c>
      <c r="AO121" s="18">
        <v>1195</v>
      </c>
      <c r="AP121" s="19">
        <v>381</v>
      </c>
      <c r="AQ121" s="37">
        <v>119</v>
      </c>
    </row>
    <row r="122" spans="1:43" x14ac:dyDescent="0.25">
      <c r="A122">
        <v>1284</v>
      </c>
      <c r="B122" t="s">
        <v>451</v>
      </c>
      <c r="C122">
        <v>0</v>
      </c>
      <c r="D122" s="15">
        <v>159.580078125</v>
      </c>
      <c r="E122" s="15">
        <v>128.83984375</v>
      </c>
      <c r="F122" s="15">
        <v>99.33984375</v>
      </c>
      <c r="G122" s="15">
        <v>156.232421875</v>
      </c>
      <c r="H122" s="15">
        <v>105.6064453125</v>
      </c>
      <c r="I122" s="15">
        <v>53.9677734375</v>
      </c>
      <c r="J122" s="15">
        <v>59.8310546875</v>
      </c>
      <c r="K122" s="15">
        <v>142.609375</v>
      </c>
      <c r="L122" s="15">
        <v>163.509765625</v>
      </c>
      <c r="M122" s="15">
        <v>171.8642578125</v>
      </c>
      <c r="N122" s="15">
        <v>122.984375</v>
      </c>
      <c r="O122" s="15">
        <v>170.35546875</v>
      </c>
      <c r="P122" s="15">
        <v>212.6630859375</v>
      </c>
      <c r="Q122" s="15">
        <v>198.29296875</v>
      </c>
      <c r="R122" s="15">
        <v>192.8544921875</v>
      </c>
      <c r="S122" s="15">
        <v>206.9951171875</v>
      </c>
      <c r="T122" s="15">
        <v>265.1083984375</v>
      </c>
      <c r="U122" s="15">
        <v>105.1533203125</v>
      </c>
      <c r="V122" s="15">
        <v>171.1533203125</v>
      </c>
      <c r="W122" s="36">
        <v>88.310546875</v>
      </c>
      <c r="X122" s="16">
        <v>176</v>
      </c>
      <c r="Y122" s="16">
        <v>145.57807821794034</v>
      </c>
      <c r="Z122" s="16">
        <v>112.94387150860291</v>
      </c>
      <c r="AA122" s="16">
        <v>52.925162011470547</v>
      </c>
      <c r="AB122" s="16">
        <v>38.970977657719999</v>
      </c>
      <c r="AC122" s="16">
        <v>124</v>
      </c>
      <c r="AD122" s="16">
        <v>144</v>
      </c>
      <c r="AE122" s="16">
        <v>179</v>
      </c>
      <c r="AF122" s="16">
        <v>65</v>
      </c>
      <c r="AG122" s="16">
        <v>102</v>
      </c>
      <c r="AH122" s="16">
        <v>73</v>
      </c>
      <c r="AI122" s="16">
        <v>163</v>
      </c>
      <c r="AJ122" s="16">
        <v>134</v>
      </c>
      <c r="AK122" s="16">
        <v>191</v>
      </c>
      <c r="AL122" s="16">
        <v>171</v>
      </c>
      <c r="AM122" s="16">
        <v>424</v>
      </c>
      <c r="AN122" s="16">
        <v>249</v>
      </c>
      <c r="AO122" s="16">
        <v>344</v>
      </c>
      <c r="AP122" s="17">
        <v>87</v>
      </c>
      <c r="AQ122" s="37">
        <v>90</v>
      </c>
    </row>
    <row r="123" spans="1:43" x14ac:dyDescent="0.25">
      <c r="A123">
        <v>1285</v>
      </c>
      <c r="B123" t="s">
        <v>452</v>
      </c>
      <c r="C123">
        <v>0</v>
      </c>
      <c r="D123" s="15">
        <v>188.392578125</v>
      </c>
      <c r="E123" s="15">
        <v>156.107421875</v>
      </c>
      <c r="F123" s="15">
        <v>165.7529296875</v>
      </c>
      <c r="G123" s="15">
        <v>82.923828125</v>
      </c>
      <c r="H123" s="15">
        <v>177.6943359375</v>
      </c>
      <c r="I123" s="15">
        <v>115.947265625</v>
      </c>
      <c r="J123" s="15">
        <v>101.1181640625</v>
      </c>
      <c r="K123" s="15">
        <v>66.9716796875</v>
      </c>
      <c r="L123" s="15">
        <v>156.5556640625</v>
      </c>
      <c r="M123" s="15">
        <v>130.1455078125</v>
      </c>
      <c r="N123" s="15">
        <v>165.505859375</v>
      </c>
      <c r="O123" s="15">
        <v>199.640625</v>
      </c>
      <c r="P123" s="15">
        <v>122.6474609375</v>
      </c>
      <c r="Q123" s="15">
        <v>87.541015625</v>
      </c>
      <c r="R123" s="15">
        <v>158.5615234375</v>
      </c>
      <c r="S123" s="15">
        <v>192.5224609375</v>
      </c>
      <c r="T123" s="15">
        <v>113.1923828125</v>
      </c>
      <c r="U123" s="15">
        <v>92.8701171875</v>
      </c>
      <c r="V123" s="15">
        <v>132.1630859375</v>
      </c>
      <c r="W123" s="36">
        <v>136.8583984375</v>
      </c>
      <c r="X123" s="18">
        <v>86</v>
      </c>
      <c r="Y123" s="18">
        <v>137.20237128903912</v>
      </c>
      <c r="Z123" s="18">
        <v>141.92904097193576</v>
      </c>
      <c r="AA123" s="18">
        <v>28.905387962581006</v>
      </c>
      <c r="AB123" s="18">
        <v>23.699084485488829</v>
      </c>
      <c r="AC123" s="18">
        <v>8</v>
      </c>
      <c r="AD123" s="18">
        <v>73</v>
      </c>
      <c r="AE123" s="18">
        <v>164</v>
      </c>
      <c r="AF123" s="18">
        <v>46</v>
      </c>
      <c r="AG123" s="18">
        <v>46</v>
      </c>
      <c r="AH123" s="18">
        <v>237</v>
      </c>
      <c r="AI123" s="18">
        <v>149</v>
      </c>
      <c r="AJ123" s="18">
        <v>103</v>
      </c>
      <c r="AK123" s="18">
        <v>261</v>
      </c>
      <c r="AL123" s="18">
        <v>196</v>
      </c>
      <c r="AM123" s="18">
        <v>295</v>
      </c>
      <c r="AN123" s="18">
        <v>53</v>
      </c>
      <c r="AO123" s="18">
        <v>265</v>
      </c>
      <c r="AP123" s="19">
        <v>68</v>
      </c>
      <c r="AQ123" s="37">
        <v>137</v>
      </c>
    </row>
    <row r="124" spans="1:43" x14ac:dyDescent="0.25">
      <c r="A124">
        <v>1286</v>
      </c>
      <c r="B124" t="s">
        <v>453</v>
      </c>
      <c r="C124">
        <v>0</v>
      </c>
      <c r="D124" s="15">
        <v>188.5927734375</v>
      </c>
      <c r="E124" s="15">
        <v>192.919921875</v>
      </c>
      <c r="F124" s="15">
        <v>120.1357421875</v>
      </c>
      <c r="G124" s="15">
        <v>147.4365234375</v>
      </c>
      <c r="H124" s="15">
        <v>165.916015625</v>
      </c>
      <c r="I124" s="15">
        <v>67.7509765625</v>
      </c>
      <c r="J124" s="15">
        <v>130.7119140625</v>
      </c>
      <c r="K124" s="15">
        <v>58.046875</v>
      </c>
      <c r="L124" s="15">
        <v>121.763671875</v>
      </c>
      <c r="M124" s="15">
        <v>123.8486328125</v>
      </c>
      <c r="N124" s="15">
        <v>205.7958984375</v>
      </c>
      <c r="O124" s="15">
        <v>202.3671875</v>
      </c>
      <c r="P124" s="15">
        <v>209.626953125</v>
      </c>
      <c r="Q124" s="15">
        <v>184.49609375</v>
      </c>
      <c r="R124" s="15">
        <v>231.33203125</v>
      </c>
      <c r="S124" s="15">
        <v>295.4736328125</v>
      </c>
      <c r="T124" s="15">
        <v>72.587890625</v>
      </c>
      <c r="U124" s="15">
        <v>132.490234375</v>
      </c>
      <c r="V124" s="15">
        <v>144.5205078125</v>
      </c>
      <c r="W124" s="36">
        <v>101.3671875</v>
      </c>
      <c r="X124" s="16">
        <v>226</v>
      </c>
      <c r="Y124" s="16">
        <v>197.21652982740954</v>
      </c>
      <c r="Z124" s="16">
        <v>74.929599861608267</v>
      </c>
      <c r="AA124" s="16">
        <v>98.906133148811023</v>
      </c>
      <c r="AB124" s="16">
        <v>103.70933079615165</v>
      </c>
      <c r="AC124" s="16">
        <v>64</v>
      </c>
      <c r="AD124" s="16">
        <v>100</v>
      </c>
      <c r="AE124" s="16">
        <v>1</v>
      </c>
      <c r="AF124" s="16">
        <v>94</v>
      </c>
      <c r="AG124" s="16">
        <v>19</v>
      </c>
      <c r="AH124" s="16">
        <v>86</v>
      </c>
      <c r="AI124" s="16">
        <v>162</v>
      </c>
      <c r="AJ124" s="16">
        <v>273</v>
      </c>
      <c r="AK124" s="16">
        <v>159</v>
      </c>
      <c r="AL124" s="16">
        <v>358</v>
      </c>
      <c r="AM124" s="16">
        <v>266</v>
      </c>
      <c r="AN124" s="16">
        <v>394</v>
      </c>
      <c r="AO124" s="16">
        <v>195</v>
      </c>
      <c r="AP124" s="17">
        <v>24</v>
      </c>
      <c r="AQ124" s="37">
        <v>108</v>
      </c>
    </row>
    <row r="125" spans="1:43" x14ac:dyDescent="0.25">
      <c r="A125">
        <v>1287</v>
      </c>
      <c r="B125" t="s">
        <v>454</v>
      </c>
      <c r="C125">
        <v>0</v>
      </c>
      <c r="D125" s="15">
        <v>233.71875</v>
      </c>
      <c r="E125" s="15">
        <v>333.4140625</v>
      </c>
      <c r="F125" s="15">
        <v>266.8828125</v>
      </c>
      <c r="G125" s="15">
        <v>192.642578125</v>
      </c>
      <c r="H125" s="15">
        <v>186.5234375</v>
      </c>
      <c r="I125" s="15">
        <v>270.208984375</v>
      </c>
      <c r="J125" s="15">
        <v>102.31640625</v>
      </c>
      <c r="K125" s="15">
        <v>121.833984375</v>
      </c>
      <c r="L125" s="15">
        <v>163.392578125</v>
      </c>
      <c r="M125" s="15">
        <v>237.20703125</v>
      </c>
      <c r="N125" s="15">
        <v>250.681640625</v>
      </c>
      <c r="O125" s="15">
        <v>276.59375</v>
      </c>
      <c r="P125" s="15">
        <v>184.9296875</v>
      </c>
      <c r="Q125" s="15">
        <v>266.373046875</v>
      </c>
      <c r="R125" s="15">
        <v>148.974609375</v>
      </c>
      <c r="S125" s="15">
        <v>143.71484375</v>
      </c>
      <c r="T125" s="15">
        <v>272.00390625</v>
      </c>
      <c r="U125" s="15">
        <v>168.822265625</v>
      </c>
      <c r="V125" s="15">
        <v>234.095703125</v>
      </c>
      <c r="W125" s="36">
        <v>103.974609375</v>
      </c>
      <c r="X125" s="18">
        <v>86</v>
      </c>
      <c r="Y125" s="18">
        <v>309.55259551025296</v>
      </c>
      <c r="Z125" s="18">
        <v>227.90339192803631</v>
      </c>
      <c r="AA125" s="18">
        <v>61.871189237381735</v>
      </c>
      <c r="AB125" s="18">
        <v>106.22885201399886</v>
      </c>
      <c r="AC125" s="18">
        <v>37</v>
      </c>
      <c r="AD125" s="18">
        <v>85</v>
      </c>
      <c r="AE125" s="18">
        <v>20</v>
      </c>
      <c r="AF125" s="18">
        <v>39</v>
      </c>
      <c r="AG125" s="18">
        <v>45</v>
      </c>
      <c r="AH125" s="18">
        <v>78</v>
      </c>
      <c r="AI125" s="18">
        <v>158</v>
      </c>
      <c r="AJ125" s="18">
        <v>101</v>
      </c>
      <c r="AK125" s="18">
        <v>255</v>
      </c>
      <c r="AL125" s="18">
        <v>110</v>
      </c>
      <c r="AM125" s="18">
        <v>69</v>
      </c>
      <c r="AN125" s="18">
        <v>275</v>
      </c>
      <c r="AO125" s="18">
        <v>371</v>
      </c>
      <c r="AP125" s="19">
        <v>258</v>
      </c>
      <c r="AQ125" s="37">
        <v>135</v>
      </c>
    </row>
    <row r="126" spans="1:43" x14ac:dyDescent="0.25">
      <c r="A126">
        <v>1290</v>
      </c>
      <c r="B126" t="s">
        <v>455</v>
      </c>
      <c r="C126">
        <v>0</v>
      </c>
      <c r="D126" s="15">
        <v>379.23046875</v>
      </c>
      <c r="E126" s="15">
        <v>394.59375</v>
      </c>
      <c r="F126" s="15">
        <v>332.10546875</v>
      </c>
      <c r="G126" s="15">
        <v>453.97265625</v>
      </c>
      <c r="H126" s="15">
        <v>408.546875</v>
      </c>
      <c r="I126" s="15">
        <v>334.56640625</v>
      </c>
      <c r="J126" s="15">
        <v>373.4140625</v>
      </c>
      <c r="K126" s="15">
        <v>352.7734375</v>
      </c>
      <c r="L126" s="15">
        <v>446.37890625</v>
      </c>
      <c r="M126" s="15">
        <v>398.515625</v>
      </c>
      <c r="N126" s="15">
        <v>355.86328125</v>
      </c>
      <c r="O126" s="15">
        <v>459.18359375</v>
      </c>
      <c r="P126" s="15">
        <v>285.83203125</v>
      </c>
      <c r="Q126" s="15">
        <v>447.8984375</v>
      </c>
      <c r="R126" s="15">
        <v>199.5234375</v>
      </c>
      <c r="S126" s="15">
        <v>240.09375</v>
      </c>
      <c r="T126" s="15">
        <v>155.0234375</v>
      </c>
      <c r="U126" s="15">
        <v>48.921875</v>
      </c>
      <c r="V126" s="15">
        <v>98.18359375</v>
      </c>
      <c r="W126" s="36">
        <v>15.0859375</v>
      </c>
      <c r="X126" s="16">
        <v>157</v>
      </c>
      <c r="Y126" s="16">
        <v>194.17332898641365</v>
      </c>
      <c r="Z126" s="16">
        <v>144.80947351262159</v>
      </c>
      <c r="AA126" s="16">
        <v>117.74596468349546</v>
      </c>
      <c r="AB126" s="16">
        <v>66.507014398062523</v>
      </c>
      <c r="AC126" s="16">
        <v>59</v>
      </c>
      <c r="AD126" s="16">
        <v>170</v>
      </c>
      <c r="AE126" s="16">
        <v>172</v>
      </c>
      <c r="AF126" s="16">
        <v>166</v>
      </c>
      <c r="AG126" s="16">
        <v>149</v>
      </c>
      <c r="AH126" s="16">
        <v>269</v>
      </c>
      <c r="AI126" s="16">
        <v>275</v>
      </c>
      <c r="AJ126" s="16">
        <v>604</v>
      </c>
      <c r="AK126" s="16">
        <v>400</v>
      </c>
      <c r="AL126" s="16">
        <v>332</v>
      </c>
      <c r="AM126" s="16">
        <v>543</v>
      </c>
      <c r="AN126" s="16">
        <v>327</v>
      </c>
      <c r="AO126" s="16">
        <v>351</v>
      </c>
      <c r="AP126" s="17">
        <v>163</v>
      </c>
      <c r="AQ126" s="37">
        <v>144</v>
      </c>
    </row>
    <row r="127" spans="1:43" x14ac:dyDescent="0.25">
      <c r="A127">
        <v>1291</v>
      </c>
      <c r="B127" t="s">
        <v>456</v>
      </c>
      <c r="C127">
        <v>0</v>
      </c>
      <c r="D127" s="15">
        <v>33.26953125</v>
      </c>
      <c r="E127" s="15">
        <v>4.7802734375</v>
      </c>
      <c r="F127" s="15">
        <v>70.6787109375</v>
      </c>
      <c r="G127" s="15">
        <v>49.345703125</v>
      </c>
      <c r="H127" s="15">
        <v>67.939453125</v>
      </c>
      <c r="I127" s="15">
        <v>2.4033203125</v>
      </c>
      <c r="J127" s="15">
        <v>3.3798828125</v>
      </c>
      <c r="K127" s="15">
        <v>21.0400390625</v>
      </c>
      <c r="L127" s="15">
        <v>25.013671875</v>
      </c>
      <c r="M127" s="15">
        <v>109.404296875</v>
      </c>
      <c r="N127" s="15">
        <v>173.3779296875</v>
      </c>
      <c r="O127" s="15">
        <v>-30.8837890625</v>
      </c>
      <c r="P127" s="15">
        <v>-21.65234375</v>
      </c>
      <c r="Q127" s="15">
        <v>5.10546875</v>
      </c>
      <c r="R127" s="15">
        <v>72.4638671875</v>
      </c>
      <c r="S127" s="15">
        <v>69.6171875</v>
      </c>
      <c r="T127" s="15">
        <v>-49.5517578125</v>
      </c>
      <c r="U127" s="15">
        <v>-16.4677734375</v>
      </c>
      <c r="V127" s="15">
        <v>-34.384765625</v>
      </c>
      <c r="W127" s="36">
        <v>28.0615234375</v>
      </c>
      <c r="X127" s="18">
        <v>28</v>
      </c>
      <c r="Y127" s="18">
        <v>4.7567033493459663</v>
      </c>
      <c r="Z127" s="18">
        <v>1.9509225006320776</v>
      </c>
      <c r="AA127" s="18">
        <v>77.934563334176104</v>
      </c>
      <c r="AB127" s="18">
        <v>38.100245844921425</v>
      </c>
      <c r="AC127" s="18">
        <v>20</v>
      </c>
      <c r="AD127" s="18">
        <v>105</v>
      </c>
      <c r="AE127" s="18">
        <v>77</v>
      </c>
      <c r="AF127" s="18">
        <v>24</v>
      </c>
      <c r="AG127" s="18">
        <v>43</v>
      </c>
      <c r="AH127" s="18">
        <v>28</v>
      </c>
      <c r="AI127" s="18">
        <v>34</v>
      </c>
      <c r="AJ127" s="18">
        <v>91</v>
      </c>
      <c r="AK127" s="18">
        <v>22</v>
      </c>
      <c r="AL127" s="18">
        <v>41</v>
      </c>
      <c r="AM127" s="18">
        <v>95</v>
      </c>
      <c r="AN127" s="18">
        <v>36</v>
      </c>
      <c r="AO127" s="18">
        <v>103</v>
      </c>
      <c r="AP127" s="19">
        <v>29</v>
      </c>
      <c r="AQ127" s="37">
        <v>26</v>
      </c>
    </row>
    <row r="128" spans="1:43" x14ac:dyDescent="0.25">
      <c r="A128">
        <v>1292</v>
      </c>
      <c r="B128" t="s">
        <v>457</v>
      </c>
      <c r="C128">
        <v>0</v>
      </c>
      <c r="D128" s="15">
        <v>205.828125</v>
      </c>
      <c r="E128" s="15">
        <v>70.744140625</v>
      </c>
      <c r="F128" s="15">
        <v>77.546875</v>
      </c>
      <c r="G128" s="15">
        <v>178.494140625</v>
      </c>
      <c r="H128" s="15">
        <v>230.814453125</v>
      </c>
      <c r="I128" s="15">
        <v>201.59765625</v>
      </c>
      <c r="J128" s="15">
        <v>119.73828125</v>
      </c>
      <c r="K128" s="15">
        <v>139.443359375</v>
      </c>
      <c r="L128" s="15">
        <v>263.296875</v>
      </c>
      <c r="M128" s="15">
        <v>280.2265625</v>
      </c>
      <c r="N128" s="15">
        <v>302.310546875</v>
      </c>
      <c r="O128" s="15">
        <v>197.77734375</v>
      </c>
      <c r="P128" s="15">
        <v>135.048828125</v>
      </c>
      <c r="Q128" s="15">
        <v>193.046875</v>
      </c>
      <c r="R128" s="15">
        <v>155.0859375</v>
      </c>
      <c r="S128" s="15">
        <v>392.17578125</v>
      </c>
      <c r="T128" s="15">
        <v>324.193359375</v>
      </c>
      <c r="U128" s="15">
        <v>341.958984375</v>
      </c>
      <c r="V128" s="15">
        <v>194.8125</v>
      </c>
      <c r="W128" s="36">
        <v>138.005859375</v>
      </c>
      <c r="X128" s="16">
        <v>134</v>
      </c>
      <c r="Y128" s="16">
        <v>30.61517119322945</v>
      </c>
      <c r="Z128" s="16">
        <v>180.90586202078538</v>
      </c>
      <c r="AA128" s="16">
        <v>44.874482694380497</v>
      </c>
      <c r="AB128" s="16">
        <v>106.27413704773184</v>
      </c>
      <c r="AC128" s="16">
        <v>27</v>
      </c>
      <c r="AD128" s="16">
        <v>72</v>
      </c>
      <c r="AE128" s="16">
        <v>143</v>
      </c>
      <c r="AF128" s="16">
        <v>186</v>
      </c>
      <c r="AG128" s="16">
        <v>155</v>
      </c>
      <c r="AH128" s="16">
        <v>141</v>
      </c>
      <c r="AI128" s="16">
        <v>91</v>
      </c>
      <c r="AJ128" s="16">
        <v>173</v>
      </c>
      <c r="AK128" s="16">
        <v>208</v>
      </c>
      <c r="AL128" s="16">
        <v>425</v>
      </c>
      <c r="AM128" s="16">
        <v>411</v>
      </c>
      <c r="AN128" s="16">
        <v>403</v>
      </c>
      <c r="AO128" s="16">
        <v>523</v>
      </c>
      <c r="AP128" s="17">
        <v>100</v>
      </c>
      <c r="AQ128" s="37">
        <v>110</v>
      </c>
    </row>
    <row r="129" spans="1:43" x14ac:dyDescent="0.25">
      <c r="A129">
        <v>1293</v>
      </c>
      <c r="B129" t="s">
        <v>458</v>
      </c>
      <c r="C129">
        <v>0</v>
      </c>
      <c r="D129" s="15">
        <v>171.615234375</v>
      </c>
      <c r="E129" s="15">
        <v>223.513671875</v>
      </c>
      <c r="F129" s="15">
        <v>186.12109375</v>
      </c>
      <c r="G129" s="15">
        <v>58.49609375</v>
      </c>
      <c r="H129" s="15">
        <v>172.828125</v>
      </c>
      <c r="I129" s="15">
        <v>162.2109375</v>
      </c>
      <c r="J129" s="15">
        <v>52.283203125</v>
      </c>
      <c r="K129" s="15">
        <v>183.494140625</v>
      </c>
      <c r="L129" s="15">
        <v>268.111328125</v>
      </c>
      <c r="M129" s="15">
        <v>235.408203125</v>
      </c>
      <c r="N129" s="15">
        <v>287.19921875</v>
      </c>
      <c r="O129" s="15">
        <v>140.849609375</v>
      </c>
      <c r="P129" s="15">
        <v>64.5390625</v>
      </c>
      <c r="Q129" s="15">
        <v>16.830078125</v>
      </c>
      <c r="R129" s="15">
        <v>-27.25390625</v>
      </c>
      <c r="S129" s="15">
        <v>132.736328125</v>
      </c>
      <c r="T129" s="15">
        <v>84.4921875</v>
      </c>
      <c r="U129" s="15">
        <v>-4.236328125</v>
      </c>
      <c r="V129" s="15">
        <v>7.978515625</v>
      </c>
      <c r="W129" s="36">
        <v>-38.591796875</v>
      </c>
      <c r="X129" s="18">
        <v>112</v>
      </c>
      <c r="Y129" s="18">
        <v>97.958568976300413</v>
      </c>
      <c r="Z129" s="18">
        <v>74.879943512222383</v>
      </c>
      <c r="AA129" s="18">
        <v>78.839924682963186</v>
      </c>
      <c r="AB129" s="18">
        <v>16.798964390743723</v>
      </c>
      <c r="AC129" s="18">
        <v>56</v>
      </c>
      <c r="AD129" s="18">
        <v>73</v>
      </c>
      <c r="AE129" s="18">
        <v>47</v>
      </c>
      <c r="AF129" s="18">
        <v>13</v>
      </c>
      <c r="AG129" s="18">
        <v>163</v>
      </c>
      <c r="AH129" s="18">
        <v>73</v>
      </c>
      <c r="AI129" s="18">
        <v>44</v>
      </c>
      <c r="AJ129" s="18">
        <v>119</v>
      </c>
      <c r="AK129" s="18">
        <v>143</v>
      </c>
      <c r="AL129" s="18">
        <v>310</v>
      </c>
      <c r="AM129" s="18">
        <v>194</v>
      </c>
      <c r="AN129" s="18">
        <v>131</v>
      </c>
      <c r="AO129" s="18">
        <v>346</v>
      </c>
      <c r="AP129" s="19">
        <v>140</v>
      </c>
      <c r="AQ129" s="37">
        <v>28</v>
      </c>
    </row>
    <row r="130" spans="1:43" x14ac:dyDescent="0.25">
      <c r="A130">
        <v>1315</v>
      </c>
      <c r="B130" t="s">
        <v>459</v>
      </c>
      <c r="C130">
        <v>1</v>
      </c>
      <c r="D130" s="15">
        <v>-5.91259765625</v>
      </c>
      <c r="E130" s="15">
        <v>-34.7001953125</v>
      </c>
      <c r="F130" s="15">
        <v>29.408203125</v>
      </c>
      <c r="G130" s="15">
        <v>0.6806640625</v>
      </c>
      <c r="H130" s="15">
        <v>-1.3974609375</v>
      </c>
      <c r="I130" s="15">
        <v>0.33544921875</v>
      </c>
      <c r="J130" s="15">
        <v>-23.40380859375</v>
      </c>
      <c r="K130" s="15">
        <v>12.37548828125</v>
      </c>
      <c r="L130" s="15">
        <v>102.8759765625</v>
      </c>
      <c r="M130" s="15">
        <v>87.59375</v>
      </c>
      <c r="N130" s="15">
        <v>111.86181640625</v>
      </c>
      <c r="O130" s="15">
        <v>26.36767578125</v>
      </c>
      <c r="P130" s="15">
        <v>-24.24853515625</v>
      </c>
      <c r="Q130" s="15">
        <v>-28.951171875</v>
      </c>
      <c r="R130" s="15">
        <v>-51.40185546875</v>
      </c>
      <c r="S130" s="15">
        <v>16.7041015625</v>
      </c>
      <c r="T130" s="15">
        <v>-43.80322265625</v>
      </c>
      <c r="U130" s="15">
        <v>-24.32470703125</v>
      </c>
      <c r="V130" s="15">
        <v>-25.6865234375</v>
      </c>
      <c r="W130" s="36">
        <v>-27.82177734375</v>
      </c>
      <c r="X130" s="16">
        <v>5</v>
      </c>
      <c r="Y130" s="16">
        <v>8.8969340031179627</v>
      </c>
      <c r="Z130" s="16">
        <v>5.5190253478838267</v>
      </c>
      <c r="AA130" s="16">
        <v>8</v>
      </c>
      <c r="AB130" s="16">
        <v>9</v>
      </c>
      <c r="AC130" s="16">
        <v>0</v>
      </c>
      <c r="AD130" s="16">
        <v>1</v>
      </c>
      <c r="AE130" s="16">
        <v>2</v>
      </c>
      <c r="AF130" s="16">
        <v>3</v>
      </c>
      <c r="AG130" s="16">
        <v>0</v>
      </c>
      <c r="AH130" s="16">
        <v>2</v>
      </c>
      <c r="AI130" s="16">
        <v>4</v>
      </c>
      <c r="AJ130" s="16">
        <v>1</v>
      </c>
      <c r="AK130" s="16">
        <v>9</v>
      </c>
      <c r="AL130" s="16">
        <v>-2</v>
      </c>
      <c r="AM130" s="16">
        <v>26</v>
      </c>
      <c r="AN130" s="16">
        <v>11</v>
      </c>
      <c r="AO130" s="16">
        <v>13</v>
      </c>
      <c r="AP130" s="17">
        <v>4</v>
      </c>
      <c r="AQ130" s="37">
        <v>16</v>
      </c>
    </row>
    <row r="131" spans="1:43" x14ac:dyDescent="0.25">
      <c r="A131">
        <v>1380</v>
      </c>
      <c r="B131" t="s">
        <v>460</v>
      </c>
      <c r="C131">
        <v>0</v>
      </c>
      <c r="D131" s="15">
        <v>359.15234375</v>
      </c>
      <c r="E131" s="15">
        <v>489.078125</v>
      </c>
      <c r="F131" s="15">
        <v>355.66015625</v>
      </c>
      <c r="G131" s="15">
        <v>551.9140625</v>
      </c>
      <c r="H131" s="15">
        <v>456.046875</v>
      </c>
      <c r="I131" s="15">
        <v>392.63671875</v>
      </c>
      <c r="J131" s="15">
        <v>552.15234375</v>
      </c>
      <c r="K131" s="15">
        <v>519.1484375</v>
      </c>
      <c r="L131" s="15">
        <v>737.890625</v>
      </c>
      <c r="M131" s="15">
        <v>705.671875</v>
      </c>
      <c r="N131" s="15">
        <v>753.625</v>
      </c>
      <c r="O131" s="15">
        <v>507.99609375</v>
      </c>
      <c r="P131" s="15">
        <v>690.46484375</v>
      </c>
      <c r="Q131" s="15">
        <v>689.92578125</v>
      </c>
      <c r="R131" s="15">
        <v>421.20703125</v>
      </c>
      <c r="S131" s="15">
        <v>366.1953125</v>
      </c>
      <c r="T131" s="15">
        <v>322.0234375</v>
      </c>
      <c r="U131" s="15">
        <v>454.734375</v>
      </c>
      <c r="V131" s="15">
        <v>213.23046875</v>
      </c>
      <c r="W131" s="36">
        <v>265.49609375</v>
      </c>
      <c r="X131" s="18">
        <v>405</v>
      </c>
      <c r="Y131" s="18">
        <v>376.02998874068942</v>
      </c>
      <c r="Z131" s="18">
        <v>515.47328078988392</v>
      </c>
      <c r="AA131" s="18">
        <v>154</v>
      </c>
      <c r="AB131" s="18">
        <v>76</v>
      </c>
      <c r="AC131" s="18">
        <v>246</v>
      </c>
      <c r="AD131" s="18">
        <v>247</v>
      </c>
      <c r="AE131" s="18">
        <v>363</v>
      </c>
      <c r="AF131" s="18">
        <v>374</v>
      </c>
      <c r="AG131" s="18">
        <v>403</v>
      </c>
      <c r="AH131" s="18">
        <v>392</v>
      </c>
      <c r="AI131" s="18">
        <v>483</v>
      </c>
      <c r="AJ131" s="18">
        <v>498</v>
      </c>
      <c r="AK131" s="18">
        <v>668</v>
      </c>
      <c r="AL131" s="18">
        <v>456</v>
      </c>
      <c r="AM131" s="18">
        <v>525</v>
      </c>
      <c r="AN131" s="18">
        <v>421</v>
      </c>
      <c r="AO131" s="18">
        <v>996</v>
      </c>
      <c r="AP131" s="19">
        <v>113</v>
      </c>
      <c r="AQ131" s="37">
        <v>453</v>
      </c>
    </row>
    <row r="132" spans="1:43" x14ac:dyDescent="0.25">
      <c r="A132">
        <v>1381</v>
      </c>
      <c r="B132" t="s">
        <v>461</v>
      </c>
      <c r="C132">
        <v>0</v>
      </c>
      <c r="D132" s="15">
        <v>82.65234375</v>
      </c>
      <c r="E132" s="15">
        <v>95.57421875</v>
      </c>
      <c r="F132" s="15">
        <v>91.544921875</v>
      </c>
      <c r="G132" s="15">
        <v>101.552734375</v>
      </c>
      <c r="H132" s="15">
        <v>56.4326171875</v>
      </c>
      <c r="I132" s="15">
        <v>104.529296875</v>
      </c>
      <c r="J132" s="15">
        <v>60.498046875</v>
      </c>
      <c r="K132" s="15">
        <v>56.689453125</v>
      </c>
      <c r="L132" s="15">
        <v>136.001953125</v>
      </c>
      <c r="M132" s="15">
        <v>181.333984375</v>
      </c>
      <c r="N132" s="15">
        <v>180.6865234375</v>
      </c>
      <c r="O132" s="15">
        <v>213.2734375</v>
      </c>
      <c r="P132" s="15">
        <v>133.138671875</v>
      </c>
      <c r="Q132" s="15">
        <v>201.525390625</v>
      </c>
      <c r="R132" s="15">
        <v>97.02734375</v>
      </c>
      <c r="S132" s="15">
        <v>207.787109375</v>
      </c>
      <c r="T132" s="15">
        <v>179.302734375</v>
      </c>
      <c r="U132" s="15">
        <v>48.466796875</v>
      </c>
      <c r="V132" s="15">
        <v>52.4208984375</v>
      </c>
      <c r="W132" s="36">
        <v>7.880859375</v>
      </c>
      <c r="X132" s="16">
        <v>97</v>
      </c>
      <c r="Y132" s="16">
        <v>38.764788671401348</v>
      </c>
      <c r="Z132" s="16">
        <v>143.90234713320629</v>
      </c>
      <c r="AA132" s="16">
        <v>40</v>
      </c>
      <c r="AB132" s="16">
        <v>103</v>
      </c>
      <c r="AC132" s="16">
        <v>36</v>
      </c>
      <c r="AD132" s="16">
        <v>38</v>
      </c>
      <c r="AE132" s="16">
        <v>53</v>
      </c>
      <c r="AF132" s="16">
        <v>50</v>
      </c>
      <c r="AG132" s="16">
        <v>67</v>
      </c>
      <c r="AH132" s="16">
        <v>28</v>
      </c>
      <c r="AI132" s="16">
        <v>137</v>
      </c>
      <c r="AJ132" s="16">
        <v>110</v>
      </c>
      <c r="AK132" s="16">
        <v>80</v>
      </c>
      <c r="AL132" s="16">
        <v>67</v>
      </c>
      <c r="AM132" s="16">
        <v>221</v>
      </c>
      <c r="AN132" s="16">
        <v>118</v>
      </c>
      <c r="AO132" s="16">
        <v>201</v>
      </c>
      <c r="AP132" s="17">
        <v>-22</v>
      </c>
      <c r="AQ132" s="37">
        <v>25</v>
      </c>
    </row>
    <row r="133" spans="1:43" x14ac:dyDescent="0.25">
      <c r="A133">
        <v>1382</v>
      </c>
      <c r="B133" t="s">
        <v>462</v>
      </c>
      <c r="C133">
        <v>0</v>
      </c>
      <c r="D133" s="15">
        <v>203.84375</v>
      </c>
      <c r="E133" s="15">
        <v>184.349609375</v>
      </c>
      <c r="F133" s="15">
        <v>171.896484375</v>
      </c>
      <c r="G133" s="15">
        <v>193.966796875</v>
      </c>
      <c r="H133" s="15">
        <v>225.212890625</v>
      </c>
      <c r="I133" s="15">
        <v>192.611328125</v>
      </c>
      <c r="J133" s="15">
        <v>214.296875</v>
      </c>
      <c r="K133" s="15">
        <v>313.48046875</v>
      </c>
      <c r="L133" s="15">
        <v>309.857421875</v>
      </c>
      <c r="M133" s="15">
        <v>323.8203125</v>
      </c>
      <c r="N133" s="15">
        <v>393.708984375</v>
      </c>
      <c r="O133" s="15">
        <v>181.244140625</v>
      </c>
      <c r="P133" s="15">
        <v>224.4140625</v>
      </c>
      <c r="Q133" s="15">
        <v>355.029296875</v>
      </c>
      <c r="R133" s="15">
        <v>351.525390625</v>
      </c>
      <c r="S133" s="15">
        <v>366.919921875</v>
      </c>
      <c r="T133" s="15">
        <v>144.5234375</v>
      </c>
      <c r="U133" s="15">
        <v>101.13671875</v>
      </c>
      <c r="V133" s="15">
        <v>194.623046875</v>
      </c>
      <c r="W133" s="36">
        <v>99.41015625</v>
      </c>
      <c r="X133" s="18">
        <v>119</v>
      </c>
      <c r="Y133" s="18">
        <v>186.58511605750908</v>
      </c>
      <c r="Z133" s="18">
        <v>159.06387493504243</v>
      </c>
      <c r="AA133" s="18">
        <v>84</v>
      </c>
      <c r="AB133" s="18">
        <v>120</v>
      </c>
      <c r="AC133" s="18">
        <v>333</v>
      </c>
      <c r="AD133" s="18">
        <v>216</v>
      </c>
      <c r="AE133" s="18">
        <v>126</v>
      </c>
      <c r="AF133" s="18">
        <v>226</v>
      </c>
      <c r="AG133" s="18">
        <v>171</v>
      </c>
      <c r="AH133" s="18">
        <v>159</v>
      </c>
      <c r="AI133" s="18">
        <v>167</v>
      </c>
      <c r="AJ133" s="18">
        <v>164</v>
      </c>
      <c r="AK133" s="18">
        <v>245</v>
      </c>
      <c r="AL133" s="18">
        <v>406</v>
      </c>
      <c r="AM133" s="18">
        <v>137</v>
      </c>
      <c r="AN133" s="18">
        <v>342</v>
      </c>
      <c r="AO133" s="18">
        <v>269</v>
      </c>
      <c r="AP133" s="19">
        <v>65</v>
      </c>
      <c r="AQ133" s="37">
        <v>51</v>
      </c>
    </row>
    <row r="134" spans="1:43" x14ac:dyDescent="0.25">
      <c r="A134">
        <v>1383</v>
      </c>
      <c r="B134" t="s">
        <v>463</v>
      </c>
      <c r="C134">
        <v>0</v>
      </c>
      <c r="D134" s="15">
        <v>318.185546875</v>
      </c>
      <c r="E134" s="15">
        <v>387.27734375</v>
      </c>
      <c r="F134" s="15">
        <v>354.8125</v>
      </c>
      <c r="G134" s="15">
        <v>431.673828125</v>
      </c>
      <c r="H134" s="15">
        <v>404.658203125</v>
      </c>
      <c r="I134" s="15">
        <v>337.498046875</v>
      </c>
      <c r="J134" s="15">
        <v>457.744140625</v>
      </c>
      <c r="K134" s="15">
        <v>482.515625</v>
      </c>
      <c r="L134" s="15">
        <v>327.29296875</v>
      </c>
      <c r="M134" s="15">
        <v>450.30078125</v>
      </c>
      <c r="N134" s="15">
        <v>420.216796875</v>
      </c>
      <c r="O134" s="15">
        <v>428.958984375</v>
      </c>
      <c r="P134" s="15">
        <v>403.142578125</v>
      </c>
      <c r="Q134" s="15">
        <v>462.900390625</v>
      </c>
      <c r="R134" s="15">
        <v>437.671875</v>
      </c>
      <c r="S134" s="15">
        <v>662.71484375</v>
      </c>
      <c r="T134" s="15">
        <v>606.369140625</v>
      </c>
      <c r="U134" s="15">
        <v>371.693359375</v>
      </c>
      <c r="V134" s="15">
        <v>420.609375</v>
      </c>
      <c r="W134" s="36">
        <v>339.05078125</v>
      </c>
      <c r="X134" s="16">
        <v>384</v>
      </c>
      <c r="Y134" s="16">
        <v>409.4034514117443</v>
      </c>
      <c r="Z134" s="16">
        <v>429.21610658814018</v>
      </c>
      <c r="AA134" s="16">
        <v>221</v>
      </c>
      <c r="AB134" s="16">
        <v>175</v>
      </c>
      <c r="AC134" s="16">
        <v>199</v>
      </c>
      <c r="AD134" s="16">
        <v>333</v>
      </c>
      <c r="AE134" s="16">
        <v>327</v>
      </c>
      <c r="AF134" s="16">
        <v>214</v>
      </c>
      <c r="AG134" s="16">
        <v>253</v>
      </c>
      <c r="AH134" s="16">
        <v>373</v>
      </c>
      <c r="AI134" s="16">
        <v>255</v>
      </c>
      <c r="AJ134" s="16">
        <v>308</v>
      </c>
      <c r="AK134" s="16">
        <v>205</v>
      </c>
      <c r="AL134" s="16">
        <v>260</v>
      </c>
      <c r="AM134" s="16">
        <v>866</v>
      </c>
      <c r="AN134" s="16">
        <v>416</v>
      </c>
      <c r="AO134" s="16">
        <v>1378</v>
      </c>
      <c r="AP134" s="17">
        <v>394</v>
      </c>
      <c r="AQ134" s="37">
        <v>29</v>
      </c>
    </row>
    <row r="135" spans="1:43" x14ac:dyDescent="0.25">
      <c r="A135">
        <v>1384</v>
      </c>
      <c r="B135" t="s">
        <v>464</v>
      </c>
      <c r="C135">
        <v>0</v>
      </c>
      <c r="D135" s="15">
        <v>550.353515625</v>
      </c>
      <c r="E135" s="15">
        <v>416.998046875</v>
      </c>
      <c r="F135" s="15">
        <v>426.951171875</v>
      </c>
      <c r="G135" s="15">
        <v>560.916015625</v>
      </c>
      <c r="H135" s="15">
        <v>559.134765625</v>
      </c>
      <c r="I135" s="15">
        <v>530.19921875</v>
      </c>
      <c r="J135" s="15">
        <v>526.359375</v>
      </c>
      <c r="K135" s="15">
        <v>410.50390625</v>
      </c>
      <c r="L135" s="15">
        <v>505.6953125</v>
      </c>
      <c r="M135" s="15">
        <v>609.9140625</v>
      </c>
      <c r="N135" s="15">
        <v>669.6171875</v>
      </c>
      <c r="O135" s="15">
        <v>693.73828125</v>
      </c>
      <c r="P135" s="15">
        <v>605.7421875</v>
      </c>
      <c r="Q135" s="15">
        <v>560.86328125</v>
      </c>
      <c r="R135" s="15">
        <v>379.58984375</v>
      </c>
      <c r="S135" s="15">
        <v>297.0859375</v>
      </c>
      <c r="T135" s="15">
        <v>346.0703125</v>
      </c>
      <c r="U135" s="15">
        <v>186.87890625</v>
      </c>
      <c r="V135" s="15">
        <v>291.34375</v>
      </c>
      <c r="W135" s="36">
        <v>456.9609375</v>
      </c>
      <c r="X135" s="18">
        <v>470</v>
      </c>
      <c r="Y135" s="18">
        <v>414.31972111553785</v>
      </c>
      <c r="Z135" s="18">
        <v>399.8253652058433</v>
      </c>
      <c r="AA135" s="18">
        <v>412</v>
      </c>
      <c r="AB135" s="18">
        <v>174</v>
      </c>
      <c r="AC135" s="18">
        <v>164</v>
      </c>
      <c r="AD135" s="18">
        <v>416</v>
      </c>
      <c r="AE135" s="18">
        <v>398</v>
      </c>
      <c r="AF135" s="18">
        <v>284</v>
      </c>
      <c r="AG135" s="18">
        <v>204</v>
      </c>
      <c r="AH135" s="18">
        <v>520</v>
      </c>
      <c r="AI135" s="18">
        <v>345</v>
      </c>
      <c r="AJ135" s="18">
        <v>746</v>
      </c>
      <c r="AK135" s="18">
        <v>425</v>
      </c>
      <c r="AL135" s="18">
        <v>248</v>
      </c>
      <c r="AM135" s="18">
        <v>284</v>
      </c>
      <c r="AN135" s="18">
        <v>277</v>
      </c>
      <c r="AO135" s="18">
        <v>356</v>
      </c>
      <c r="AP135" s="19">
        <v>314</v>
      </c>
      <c r="AQ135" s="37">
        <v>687</v>
      </c>
    </row>
    <row r="136" spans="1:43" x14ac:dyDescent="0.25">
      <c r="A136">
        <v>1401</v>
      </c>
      <c r="B136" t="s">
        <v>465</v>
      </c>
      <c r="C136">
        <v>0</v>
      </c>
      <c r="D136" s="15">
        <v>140.5654296875</v>
      </c>
      <c r="E136" s="15">
        <v>240.9189453125</v>
      </c>
      <c r="F136" s="15">
        <v>228.119140625</v>
      </c>
      <c r="G136" s="15">
        <v>176.2294921875</v>
      </c>
      <c r="H136" s="15">
        <v>146.70703125</v>
      </c>
      <c r="I136" s="15">
        <v>215.8623046875</v>
      </c>
      <c r="J136" s="15">
        <v>192.677734375</v>
      </c>
      <c r="K136" s="15">
        <v>254.296875</v>
      </c>
      <c r="L136" s="15">
        <v>280.97265625</v>
      </c>
      <c r="M136" s="15">
        <v>237.4111328125</v>
      </c>
      <c r="N136" s="15">
        <v>196.8232421875</v>
      </c>
      <c r="O136" s="15">
        <v>201.0390625</v>
      </c>
      <c r="P136" s="15">
        <v>174.056640625</v>
      </c>
      <c r="Q136" s="15">
        <v>129.5546875</v>
      </c>
      <c r="R136" s="15">
        <v>163.7646484375</v>
      </c>
      <c r="S136" s="15">
        <v>323.9228515625</v>
      </c>
      <c r="T136" s="15">
        <v>403.1474609375</v>
      </c>
      <c r="U136" s="15">
        <v>190.7763671875</v>
      </c>
      <c r="V136" s="15">
        <v>130.822265625</v>
      </c>
      <c r="W136" s="36">
        <v>89.439453125</v>
      </c>
      <c r="X136" s="16">
        <v>171.28017155874448</v>
      </c>
      <c r="Y136" s="16">
        <v>204.69580866117536</v>
      </c>
      <c r="Z136" s="16">
        <v>166.46114969771068</v>
      </c>
      <c r="AA136" s="16">
        <v>60.355830106018431</v>
      </c>
      <c r="AB136" s="16">
        <v>95.892638351003072</v>
      </c>
      <c r="AC136" s="16">
        <v>73.892638351003072</v>
      </c>
      <c r="AD136" s="16">
        <v>118</v>
      </c>
      <c r="AE136" s="16">
        <v>136</v>
      </c>
      <c r="AF136" s="16">
        <v>461</v>
      </c>
      <c r="AG136" s="16">
        <v>119</v>
      </c>
      <c r="AH136" s="16">
        <v>47</v>
      </c>
      <c r="AI136" s="16">
        <v>52</v>
      </c>
      <c r="AJ136" s="16">
        <v>212</v>
      </c>
      <c r="AK136" s="16">
        <v>83</v>
      </c>
      <c r="AL136" s="16">
        <v>222</v>
      </c>
      <c r="AM136" s="16">
        <v>475</v>
      </c>
      <c r="AN136" s="16">
        <v>434</v>
      </c>
      <c r="AO136" s="16">
        <v>229</v>
      </c>
      <c r="AP136" s="17">
        <v>115</v>
      </c>
      <c r="AQ136" s="37">
        <v>54</v>
      </c>
    </row>
    <row r="137" spans="1:43" x14ac:dyDescent="0.25">
      <c r="A137">
        <v>1402</v>
      </c>
      <c r="B137" t="s">
        <v>466</v>
      </c>
      <c r="C137">
        <v>0</v>
      </c>
      <c r="D137" s="15">
        <v>51.5615234375</v>
      </c>
      <c r="E137" s="15">
        <v>74.1328125</v>
      </c>
      <c r="F137" s="15">
        <v>104.2822265625</v>
      </c>
      <c r="G137" s="15">
        <v>279.9736328125</v>
      </c>
      <c r="H137" s="15">
        <v>299.310546875</v>
      </c>
      <c r="I137" s="15">
        <v>240.310546875</v>
      </c>
      <c r="J137" s="15">
        <v>200.9853515625</v>
      </c>
      <c r="K137" s="15">
        <v>150.490234375</v>
      </c>
      <c r="L137" s="15">
        <v>229.8349609375</v>
      </c>
      <c r="M137" s="15">
        <v>222.26953125</v>
      </c>
      <c r="N137" s="15">
        <v>190.052734375</v>
      </c>
      <c r="O137" s="15">
        <v>279.90625</v>
      </c>
      <c r="P137" s="15">
        <v>269.177734375</v>
      </c>
      <c r="Q137" s="15">
        <v>412.76953125</v>
      </c>
      <c r="R137" s="15">
        <v>106.552734375</v>
      </c>
      <c r="S137" s="15">
        <v>25.5</v>
      </c>
      <c r="T137" s="15">
        <v>194.2265625</v>
      </c>
      <c r="U137" s="15">
        <v>420.31640625</v>
      </c>
      <c r="V137" s="15">
        <v>189.861328125</v>
      </c>
      <c r="W137" s="36">
        <v>117.75</v>
      </c>
      <c r="X137" s="18">
        <v>37.014120664193726</v>
      </c>
      <c r="Y137" s="18">
        <v>59.666052969021663</v>
      </c>
      <c r="Z137" s="18">
        <v>134.3106209021096</v>
      </c>
      <c r="AA137" s="18">
        <v>34.292818052045881</v>
      </c>
      <c r="AB137" s="18">
        <v>87.882136342007641</v>
      </c>
      <c r="AC137" s="18">
        <v>14.882136342007646</v>
      </c>
      <c r="AD137" s="18">
        <v>59</v>
      </c>
      <c r="AE137" s="18">
        <v>138</v>
      </c>
      <c r="AF137" s="18">
        <v>220</v>
      </c>
      <c r="AG137" s="18">
        <v>182</v>
      </c>
      <c r="AH137" s="18">
        <v>51</v>
      </c>
      <c r="AI137" s="18">
        <v>250</v>
      </c>
      <c r="AJ137" s="18">
        <v>213</v>
      </c>
      <c r="AK137" s="18">
        <v>544</v>
      </c>
      <c r="AL137" s="18">
        <v>126</v>
      </c>
      <c r="AM137" s="18">
        <v>8</v>
      </c>
      <c r="AN137" s="18">
        <v>298</v>
      </c>
      <c r="AO137" s="18">
        <v>237</v>
      </c>
      <c r="AP137" s="19">
        <v>93</v>
      </c>
      <c r="AQ137" s="37">
        <v>77</v>
      </c>
    </row>
    <row r="138" spans="1:43" x14ac:dyDescent="0.25">
      <c r="A138">
        <v>1407</v>
      </c>
      <c r="B138" t="s">
        <v>467</v>
      </c>
      <c r="C138">
        <v>0</v>
      </c>
      <c r="D138" s="15">
        <v>9.85888671875</v>
      </c>
      <c r="E138" s="15">
        <v>33.41650390625</v>
      </c>
      <c r="F138" s="15">
        <v>22.89990234375</v>
      </c>
      <c r="G138" s="15">
        <v>53.49951171875</v>
      </c>
      <c r="H138" s="15">
        <v>86.60205078125</v>
      </c>
      <c r="I138" s="15">
        <v>63.041015625</v>
      </c>
      <c r="J138" s="15">
        <v>61.8330078125</v>
      </c>
      <c r="K138" s="15">
        <v>54.31591796875</v>
      </c>
      <c r="L138" s="15">
        <v>68.28515625</v>
      </c>
      <c r="M138" s="15">
        <v>54.17236328125</v>
      </c>
      <c r="N138" s="15">
        <v>61.5654296875</v>
      </c>
      <c r="O138" s="15">
        <v>106.89697265625</v>
      </c>
      <c r="P138" s="15">
        <v>19.79833984375</v>
      </c>
      <c r="Q138" s="15">
        <v>43.4091796875</v>
      </c>
      <c r="R138" s="15">
        <v>55.33642578125</v>
      </c>
      <c r="S138" s="15">
        <v>54.5390625</v>
      </c>
      <c r="T138" s="15">
        <v>24.513671875</v>
      </c>
      <c r="U138" s="15">
        <v>45.68115234375</v>
      </c>
      <c r="V138" s="15">
        <v>44.134765625</v>
      </c>
      <c r="W138" s="36">
        <v>87.96533203125</v>
      </c>
      <c r="X138" s="16">
        <v>23.030195220678326</v>
      </c>
      <c r="Y138" s="16">
        <v>30.89153499178639</v>
      </c>
      <c r="Z138" s="16">
        <v>56.451294664331158</v>
      </c>
      <c r="AA138" s="16">
        <v>24.770309394371182</v>
      </c>
      <c r="AB138" s="16">
        <v>65.961718232395199</v>
      </c>
      <c r="AC138" s="16">
        <v>26.961718232395196</v>
      </c>
      <c r="AD138" s="16">
        <v>60</v>
      </c>
      <c r="AE138" s="16">
        <v>24</v>
      </c>
      <c r="AF138" s="16">
        <v>88</v>
      </c>
      <c r="AG138" s="16">
        <v>21</v>
      </c>
      <c r="AH138" s="16">
        <v>34</v>
      </c>
      <c r="AI138" s="16">
        <v>81</v>
      </c>
      <c r="AJ138" s="16">
        <v>28</v>
      </c>
      <c r="AK138" s="16">
        <v>9</v>
      </c>
      <c r="AL138" s="16">
        <v>11</v>
      </c>
      <c r="AM138" s="16">
        <v>12</v>
      </c>
      <c r="AN138" s="16">
        <v>20</v>
      </c>
      <c r="AO138" s="16">
        <v>62</v>
      </c>
      <c r="AP138" s="17">
        <v>55</v>
      </c>
      <c r="AQ138" s="37">
        <v>117</v>
      </c>
    </row>
    <row r="139" spans="1:43" x14ac:dyDescent="0.25">
      <c r="A139">
        <v>1415</v>
      </c>
      <c r="B139" t="s">
        <v>468</v>
      </c>
      <c r="C139">
        <v>0</v>
      </c>
      <c r="D139" s="15">
        <v>115.7744140625</v>
      </c>
      <c r="E139" s="15">
        <v>130.2099609375</v>
      </c>
      <c r="F139" s="15">
        <v>148.607421875</v>
      </c>
      <c r="G139" s="15">
        <v>178.7626953125</v>
      </c>
      <c r="H139" s="15">
        <v>179.2880859375</v>
      </c>
      <c r="I139" s="15">
        <v>200.73828125</v>
      </c>
      <c r="J139" s="15">
        <v>172.8642578125</v>
      </c>
      <c r="K139" s="15">
        <v>97.5</v>
      </c>
      <c r="L139" s="15">
        <v>210.6484375</v>
      </c>
      <c r="M139" s="15">
        <v>169.29296875</v>
      </c>
      <c r="N139" s="15">
        <v>186.6748046875</v>
      </c>
      <c r="O139" s="15">
        <v>203.529296875</v>
      </c>
      <c r="P139" s="15">
        <v>147.11328125</v>
      </c>
      <c r="Q139" s="15">
        <v>143.029296875</v>
      </c>
      <c r="R139" s="15">
        <v>165.8662109375</v>
      </c>
      <c r="S139" s="15">
        <v>262.8564453125</v>
      </c>
      <c r="T139" s="15">
        <v>143.78125</v>
      </c>
      <c r="U139" s="15">
        <v>84.587890625</v>
      </c>
      <c r="V139" s="15">
        <v>72.0859375</v>
      </c>
      <c r="W139" s="36">
        <v>63.4462890625</v>
      </c>
      <c r="X139" s="18">
        <v>38.928153293028089</v>
      </c>
      <c r="Y139" s="18">
        <v>139.76828030250971</v>
      </c>
      <c r="Z139" s="18">
        <v>136.827770942108</v>
      </c>
      <c r="AA139" s="18">
        <v>70.509299464138238</v>
      </c>
      <c r="AB139" s="18">
        <v>70.918216577356375</v>
      </c>
      <c r="AC139" s="18">
        <v>23.918216577356372</v>
      </c>
      <c r="AD139" s="18">
        <v>210</v>
      </c>
      <c r="AE139" s="18">
        <v>57</v>
      </c>
      <c r="AF139" s="18">
        <v>76</v>
      </c>
      <c r="AG139" s="18">
        <v>135</v>
      </c>
      <c r="AH139" s="18">
        <v>105</v>
      </c>
      <c r="AI139" s="18">
        <v>143</v>
      </c>
      <c r="AJ139" s="18">
        <v>90</v>
      </c>
      <c r="AK139" s="18">
        <v>182</v>
      </c>
      <c r="AL139" s="18">
        <v>101</v>
      </c>
      <c r="AM139" s="18">
        <v>264</v>
      </c>
      <c r="AN139" s="18">
        <v>204</v>
      </c>
      <c r="AO139" s="18">
        <v>126</v>
      </c>
      <c r="AP139" s="19">
        <v>45</v>
      </c>
      <c r="AQ139" s="37">
        <v>98</v>
      </c>
    </row>
    <row r="140" spans="1:43" x14ac:dyDescent="0.25">
      <c r="A140">
        <v>1419</v>
      </c>
      <c r="B140" t="s">
        <v>469</v>
      </c>
      <c r="C140">
        <v>0</v>
      </c>
      <c r="D140" s="15">
        <v>18.98486328125</v>
      </c>
      <c r="E140" s="15">
        <v>30.74267578125</v>
      </c>
      <c r="F140" s="15">
        <v>45.78369140625</v>
      </c>
      <c r="G140" s="15">
        <v>31.28173828125</v>
      </c>
      <c r="H140" s="15">
        <v>78.498046875</v>
      </c>
      <c r="I140" s="15">
        <v>43.94384765625</v>
      </c>
      <c r="J140" s="15">
        <v>71.443359375</v>
      </c>
      <c r="K140" s="15">
        <v>78.931640625</v>
      </c>
      <c r="L140" s="15">
        <v>57.39404296875</v>
      </c>
      <c r="M140" s="15">
        <v>113.72265625</v>
      </c>
      <c r="N140" s="15">
        <v>148.77001953125</v>
      </c>
      <c r="O140" s="15">
        <v>65.76904296875</v>
      </c>
      <c r="P140" s="15">
        <v>48.7578125</v>
      </c>
      <c r="Q140" s="15">
        <v>99.6552734375</v>
      </c>
      <c r="R140" s="15">
        <v>88.44677734375</v>
      </c>
      <c r="S140" s="15">
        <v>76.22216796875</v>
      </c>
      <c r="T140" s="15">
        <v>48.322265625</v>
      </c>
      <c r="U140" s="15">
        <v>-5.67724609375</v>
      </c>
      <c r="V140" s="15">
        <v>55.798828125</v>
      </c>
      <c r="W140" s="36">
        <v>2.3291015625</v>
      </c>
      <c r="X140" s="16">
        <v>24.744239777720441</v>
      </c>
      <c r="Y140" s="16">
        <v>25.859553133034524</v>
      </c>
      <c r="Z140" s="16">
        <v>25.289504084762882</v>
      </c>
      <c r="AA140" s="16">
        <v>34.70258310524958</v>
      </c>
      <c r="AB140" s="16">
        <v>51.950430517541598</v>
      </c>
      <c r="AC140" s="16">
        <v>30.950430517541598</v>
      </c>
      <c r="AD140" s="16">
        <v>59</v>
      </c>
      <c r="AE140" s="16">
        <v>128</v>
      </c>
      <c r="AF140" s="16">
        <v>98</v>
      </c>
      <c r="AG140" s="16">
        <v>82</v>
      </c>
      <c r="AH140" s="16">
        <v>55</v>
      </c>
      <c r="AI140" s="16">
        <v>118</v>
      </c>
      <c r="AJ140" s="16">
        <v>123</v>
      </c>
      <c r="AK140" s="16">
        <v>127</v>
      </c>
      <c r="AL140" s="16">
        <v>99</v>
      </c>
      <c r="AM140" s="16">
        <v>36</v>
      </c>
      <c r="AN140" s="16">
        <v>72</v>
      </c>
      <c r="AO140" s="16">
        <v>108</v>
      </c>
      <c r="AP140" s="17">
        <v>32</v>
      </c>
      <c r="AQ140" s="37">
        <v>18</v>
      </c>
    </row>
    <row r="141" spans="1:43" x14ac:dyDescent="0.25">
      <c r="A141">
        <v>1421</v>
      </c>
      <c r="B141" t="s">
        <v>470</v>
      </c>
      <c r="C141">
        <v>0</v>
      </c>
      <c r="D141" s="15">
        <v>60.61181640625</v>
      </c>
      <c r="E141" s="15">
        <v>115.4853515625</v>
      </c>
      <c r="F141" s="15">
        <v>37.4384765625</v>
      </c>
      <c r="G141" s="15">
        <v>35.5380859375</v>
      </c>
      <c r="H141" s="15">
        <v>35.4404296875</v>
      </c>
      <c r="I141" s="15">
        <v>24.91552734375</v>
      </c>
      <c r="J141" s="15">
        <v>5.0302734375</v>
      </c>
      <c r="K141" s="15">
        <v>19.80712890625</v>
      </c>
      <c r="L141" s="15">
        <v>45.16748046875</v>
      </c>
      <c r="M141" s="15">
        <v>17.255859375</v>
      </c>
      <c r="N141" s="15">
        <v>54.24169921875</v>
      </c>
      <c r="O141" s="15">
        <v>50.60595703125</v>
      </c>
      <c r="P141" s="15">
        <v>47.13720703125</v>
      </c>
      <c r="Q141" s="15">
        <v>35.2685546875</v>
      </c>
      <c r="R141" s="15">
        <v>91.1435546875</v>
      </c>
      <c r="S141" s="15">
        <v>31.7421875</v>
      </c>
      <c r="T141" s="15">
        <v>81.7578125</v>
      </c>
      <c r="U141" s="15">
        <v>1.07470703125</v>
      </c>
      <c r="V141" s="15">
        <v>37.2783203125</v>
      </c>
      <c r="W141" s="36">
        <v>13.01025390625</v>
      </c>
      <c r="X141" s="18">
        <v>78.627768608328225</v>
      </c>
      <c r="Y141" s="18">
        <v>77.846526752247229</v>
      </c>
      <c r="Z141" s="18">
        <v>57.223605923133071</v>
      </c>
      <c r="AA141" s="18">
        <v>23.674997828288262</v>
      </c>
      <c r="AB141" s="18">
        <v>32.945832971381378</v>
      </c>
      <c r="AC141" s="18">
        <v>37.945832971381378</v>
      </c>
      <c r="AD141" s="18">
        <v>55</v>
      </c>
      <c r="AE141" s="18">
        <v>31</v>
      </c>
      <c r="AF141" s="18">
        <v>26</v>
      </c>
      <c r="AG141" s="18">
        <v>13</v>
      </c>
      <c r="AH141" s="18">
        <v>50</v>
      </c>
      <c r="AI141" s="18">
        <v>66</v>
      </c>
      <c r="AJ141" s="18">
        <v>103</v>
      </c>
      <c r="AK141" s="18">
        <v>26</v>
      </c>
      <c r="AL141" s="18">
        <v>34</v>
      </c>
      <c r="AM141" s="18">
        <v>47</v>
      </c>
      <c r="AN141" s="18">
        <v>46</v>
      </c>
      <c r="AO141" s="18">
        <v>58</v>
      </c>
      <c r="AP141" s="19">
        <v>28</v>
      </c>
      <c r="AQ141" s="37">
        <v>13</v>
      </c>
    </row>
    <row r="142" spans="1:43" x14ac:dyDescent="0.25">
      <c r="A142">
        <v>1427</v>
      </c>
      <c r="B142" t="s">
        <v>471</v>
      </c>
      <c r="C142">
        <v>0</v>
      </c>
      <c r="D142" s="15">
        <v>21.02197265625</v>
      </c>
      <c r="E142" s="15">
        <v>3.974609375</v>
      </c>
      <c r="F142" s="15">
        <v>-19.375</v>
      </c>
      <c r="G142" s="15">
        <v>-17.3994140625</v>
      </c>
      <c r="H142" s="15">
        <v>1.67333984375</v>
      </c>
      <c r="I142" s="15">
        <v>10.66845703125</v>
      </c>
      <c r="J142" s="15">
        <v>25.35791015625</v>
      </c>
      <c r="K142" s="15">
        <v>11.0732421875</v>
      </c>
      <c r="L142" s="15">
        <v>45.15966796875</v>
      </c>
      <c r="M142" s="15">
        <v>62.33837890625</v>
      </c>
      <c r="N142" s="15">
        <v>44.28857421875</v>
      </c>
      <c r="O142" s="15">
        <v>4.2294921875</v>
      </c>
      <c r="P142" s="15">
        <v>-3.66650390625</v>
      </c>
      <c r="Q142" s="15">
        <v>30.796875</v>
      </c>
      <c r="R142" s="15">
        <v>56.974609375</v>
      </c>
      <c r="S142" s="15">
        <v>63.248046875</v>
      </c>
      <c r="T142" s="15">
        <v>47.52880859375</v>
      </c>
      <c r="U142" s="15">
        <v>-46.8349609375</v>
      </c>
      <c r="V142" s="15">
        <v>57.92138671875</v>
      </c>
      <c r="W142" s="36">
        <v>-6.49462890625</v>
      </c>
      <c r="X142" s="16">
        <v>28.115528581671271</v>
      </c>
      <c r="Y142" s="16">
        <v>26.901078854529025</v>
      </c>
      <c r="Z142" s="16">
        <v>44.499575381735063</v>
      </c>
      <c r="AA142" s="16">
        <v>27.790519927237934</v>
      </c>
      <c r="AB142" s="16">
        <v>4.9650866545396557</v>
      </c>
      <c r="AC142" s="16">
        <v>0.96508665453965548</v>
      </c>
      <c r="AD142" s="16">
        <v>27</v>
      </c>
      <c r="AE142" s="16">
        <v>127</v>
      </c>
      <c r="AF142" s="16">
        <v>32</v>
      </c>
      <c r="AG142" s="16">
        <v>2</v>
      </c>
      <c r="AH142" s="16">
        <v>10</v>
      </c>
      <c r="AI142" s="16">
        <v>44</v>
      </c>
      <c r="AJ142" s="16">
        <v>75</v>
      </c>
      <c r="AK142" s="16">
        <v>7</v>
      </c>
      <c r="AL142" s="16">
        <v>12</v>
      </c>
      <c r="AM142" s="16">
        <v>17</v>
      </c>
      <c r="AN142" s="16">
        <v>58</v>
      </c>
      <c r="AO142" s="16">
        <v>16</v>
      </c>
      <c r="AP142" s="17">
        <v>55</v>
      </c>
      <c r="AQ142" s="37">
        <v>13</v>
      </c>
    </row>
    <row r="143" spans="1:43" x14ac:dyDescent="0.25">
      <c r="A143">
        <v>1430</v>
      </c>
      <c r="B143" t="s">
        <v>472</v>
      </c>
      <c r="C143">
        <v>0</v>
      </c>
      <c r="D143" s="15">
        <v>18.2138671875</v>
      </c>
      <c r="E143" s="15">
        <v>13.05224609375</v>
      </c>
      <c r="F143" s="15">
        <v>1.9052734375</v>
      </c>
      <c r="G143" s="15">
        <v>26.81982421875</v>
      </c>
      <c r="H143" s="15">
        <v>-8.5927734375</v>
      </c>
      <c r="I143" s="15">
        <v>29.16552734375</v>
      </c>
      <c r="J143" s="15">
        <v>-11.40771484375</v>
      </c>
      <c r="K143" s="15">
        <v>48.3583984375</v>
      </c>
      <c r="L143" s="15">
        <v>41.21630859375</v>
      </c>
      <c r="M143" s="15">
        <v>-20.67822265625</v>
      </c>
      <c r="N143" s="15">
        <v>77.40380859375</v>
      </c>
      <c r="O143" s="15">
        <v>-5.6201171875</v>
      </c>
      <c r="P143" s="15">
        <v>26.29150390625</v>
      </c>
      <c r="Q143" s="15">
        <v>0.408203125</v>
      </c>
      <c r="R143" s="15">
        <v>53.4541015625</v>
      </c>
      <c r="S143" s="15">
        <v>50.9423828125</v>
      </c>
      <c r="T143" s="15">
        <v>1.46533203125</v>
      </c>
      <c r="U143" s="15">
        <v>-31.42822265625</v>
      </c>
      <c r="V143" s="15">
        <v>-43.89306640625</v>
      </c>
      <c r="W143" s="36">
        <v>1.6923828125</v>
      </c>
      <c r="X143" s="18">
        <v>2.763598456390127</v>
      </c>
      <c r="Y143" s="18">
        <v>6.6116356827706548</v>
      </c>
      <c r="Z143" s="18">
        <v>9.1781944337317185</v>
      </c>
      <c r="AA143" s="18">
        <v>3.4922822953541361</v>
      </c>
      <c r="AB143" s="18">
        <v>1.6807350123275868</v>
      </c>
      <c r="AC143" s="18">
        <v>9.6807350123275864</v>
      </c>
      <c r="AD143" s="18">
        <v>6.718425555722277</v>
      </c>
      <c r="AE143" s="18">
        <v>11.718425555722277</v>
      </c>
      <c r="AF143" s="18">
        <v>15.718425555722277</v>
      </c>
      <c r="AG143" s="18">
        <v>40.718425555722277</v>
      </c>
      <c r="AH143" s="18">
        <v>1.718425555722277</v>
      </c>
      <c r="AI143" s="18">
        <v>8.718425555722277</v>
      </c>
      <c r="AJ143" s="18">
        <v>9.718425555722277</v>
      </c>
      <c r="AK143" s="18">
        <v>57.718425555722277</v>
      </c>
      <c r="AL143" s="18">
        <v>14.718425555722277</v>
      </c>
      <c r="AM143" s="18">
        <v>38.718425555722277</v>
      </c>
      <c r="AN143" s="18">
        <v>13.718425555722277</v>
      </c>
      <c r="AO143" s="18">
        <v>13.718425555722277</v>
      </c>
      <c r="AP143" s="19">
        <v>5.718425555722277</v>
      </c>
      <c r="AQ143" s="37">
        <v>2.718425555722277</v>
      </c>
    </row>
    <row r="144" spans="1:43" x14ac:dyDescent="0.25">
      <c r="A144">
        <v>1435</v>
      </c>
      <c r="B144" t="s">
        <v>473</v>
      </c>
      <c r="C144">
        <v>1</v>
      </c>
      <c r="D144" s="15">
        <v>27.03125</v>
      </c>
      <c r="E144" s="15">
        <v>28.81884765625</v>
      </c>
      <c r="F144" s="15">
        <v>44.48046875</v>
      </c>
      <c r="G144" s="15">
        <v>17.78271484375</v>
      </c>
      <c r="H144" s="15">
        <v>59.9814453125</v>
      </c>
      <c r="I144" s="15">
        <v>12.994140625</v>
      </c>
      <c r="J144" s="15">
        <v>16.30029296875</v>
      </c>
      <c r="K144" s="15">
        <v>52.30224609375</v>
      </c>
      <c r="L144" s="15">
        <v>43.52001953125</v>
      </c>
      <c r="M144" s="15">
        <v>67.0732421875</v>
      </c>
      <c r="N144" s="15">
        <v>81.00439453125</v>
      </c>
      <c r="O144" s="15">
        <v>38.1689453125</v>
      </c>
      <c r="P144" s="15">
        <v>50.19873046875</v>
      </c>
      <c r="Q144" s="15">
        <v>26.4462890625</v>
      </c>
      <c r="R144" s="15">
        <v>57.283203125</v>
      </c>
      <c r="S144" s="15">
        <v>45.7509765625</v>
      </c>
      <c r="T144" s="15">
        <v>49.75390625</v>
      </c>
      <c r="U144" s="15">
        <v>-8.42919921875</v>
      </c>
      <c r="V144" s="15">
        <v>8.05322265625</v>
      </c>
      <c r="W144" s="36">
        <v>-14.80615234375</v>
      </c>
      <c r="X144" s="16">
        <v>76.864062286192805</v>
      </c>
      <c r="Y144" s="16">
        <v>47.91058748258687</v>
      </c>
      <c r="Z144" s="16">
        <v>54.375696826652131</v>
      </c>
      <c r="AA144" s="16">
        <v>27.763298751242516</v>
      </c>
      <c r="AB144" s="16">
        <v>87.995859905996738</v>
      </c>
      <c r="AC144" s="16">
        <v>38.995859905996753</v>
      </c>
      <c r="AD144" s="16">
        <v>56.042372136947598</v>
      </c>
      <c r="AE144" s="16">
        <v>51.042372136947598</v>
      </c>
      <c r="AF144" s="16">
        <v>90.042372136947591</v>
      </c>
      <c r="AG144" s="16">
        <v>55.042372136947598</v>
      </c>
      <c r="AH144" s="16">
        <v>50.042372136947598</v>
      </c>
      <c r="AI144" s="16">
        <v>92.042372136947591</v>
      </c>
      <c r="AJ144" s="16">
        <v>66.042372136947591</v>
      </c>
      <c r="AK144" s="16">
        <v>71.042372136947591</v>
      </c>
      <c r="AL144" s="16">
        <v>93.042372136947591</v>
      </c>
      <c r="AM144" s="16">
        <v>47.042372136947598</v>
      </c>
      <c r="AN144" s="16">
        <v>43.042372136947598</v>
      </c>
      <c r="AO144" s="16">
        <v>84.042372136947591</v>
      </c>
      <c r="AP144" s="17">
        <v>39.042372136947598</v>
      </c>
      <c r="AQ144" s="37">
        <v>53.042372136947598</v>
      </c>
    </row>
    <row r="145" spans="1:43" x14ac:dyDescent="0.25">
      <c r="A145">
        <v>1438</v>
      </c>
      <c r="B145" t="s">
        <v>474</v>
      </c>
      <c r="C145">
        <v>1</v>
      </c>
      <c r="D145" s="15">
        <v>-0.488525390625</v>
      </c>
      <c r="E145" s="15">
        <v>-25.60986328125</v>
      </c>
      <c r="F145" s="15">
        <v>-5.280029296875</v>
      </c>
      <c r="G145" s="15">
        <v>7.5703125</v>
      </c>
      <c r="H145" s="15">
        <v>-4.098876953125</v>
      </c>
      <c r="I145" s="15">
        <v>11.88330078125</v>
      </c>
      <c r="J145" s="15">
        <v>10.219970703125</v>
      </c>
      <c r="K145" s="15">
        <v>31.82470703125</v>
      </c>
      <c r="L145" s="15">
        <v>18.916259765625</v>
      </c>
      <c r="M145" s="15">
        <v>15.25439453125</v>
      </c>
      <c r="N145" s="15">
        <v>-0.968017578125</v>
      </c>
      <c r="O145" s="15">
        <v>5.8486328125</v>
      </c>
      <c r="P145" s="15">
        <v>18.085693359375</v>
      </c>
      <c r="Q145" s="15">
        <v>15.1513671875</v>
      </c>
      <c r="R145" s="15">
        <v>-12.69140625</v>
      </c>
      <c r="S145" s="15">
        <v>13.291748046875</v>
      </c>
      <c r="T145" s="15">
        <v>-38.842529296875</v>
      </c>
      <c r="U145" s="15">
        <v>-17.6083984375</v>
      </c>
      <c r="V145" s="15">
        <v>3.01220703125</v>
      </c>
      <c r="W145" s="36">
        <v>-14.138671875</v>
      </c>
      <c r="X145" s="18">
        <v>0.52051716559853012</v>
      </c>
      <c r="Y145" s="18">
        <v>6.9463736303629933</v>
      </c>
      <c r="Z145" s="18">
        <v>10.728713659483379</v>
      </c>
      <c r="AA145" s="18">
        <v>7.88643827606281</v>
      </c>
      <c r="AB145" s="18">
        <v>10.981073046010469</v>
      </c>
      <c r="AC145" s="18">
        <v>13.981073046010469</v>
      </c>
      <c r="AD145" s="18">
        <v>5</v>
      </c>
      <c r="AE145" s="18">
        <v>18</v>
      </c>
      <c r="AF145" s="18">
        <v>1</v>
      </c>
      <c r="AG145" s="18">
        <v>1</v>
      </c>
      <c r="AH145" s="18">
        <v>36</v>
      </c>
      <c r="AI145" s="18">
        <v>10</v>
      </c>
      <c r="AJ145" s="18">
        <v>4</v>
      </c>
      <c r="AK145" s="18">
        <v>13</v>
      </c>
      <c r="AL145" s="18">
        <v>11</v>
      </c>
      <c r="AM145" s="18">
        <v>7</v>
      </c>
      <c r="AN145" s="18">
        <v>8</v>
      </c>
      <c r="AO145" s="18">
        <v>1</v>
      </c>
      <c r="AP145" s="19">
        <v>2</v>
      </c>
      <c r="AQ145" s="37">
        <v>0</v>
      </c>
    </row>
    <row r="146" spans="1:43" x14ac:dyDescent="0.25">
      <c r="A146">
        <v>1439</v>
      </c>
      <c r="B146" t="s">
        <v>475</v>
      </c>
      <c r="C146">
        <v>1</v>
      </c>
      <c r="D146" s="15">
        <v>-2.095458984375</v>
      </c>
      <c r="E146" s="15">
        <v>13.667724609375</v>
      </c>
      <c r="F146" s="15">
        <v>8.944580078125</v>
      </c>
      <c r="G146" s="15">
        <v>-1.911376953125</v>
      </c>
      <c r="H146" s="15">
        <v>-3.888427734375</v>
      </c>
      <c r="I146" s="15">
        <v>-24.922119140625</v>
      </c>
      <c r="J146" s="15">
        <v>-8.951171875</v>
      </c>
      <c r="K146" s="15">
        <v>-5.513671875</v>
      </c>
      <c r="L146" s="15">
        <v>8.330322265625</v>
      </c>
      <c r="M146" s="15">
        <v>-11.80078125</v>
      </c>
      <c r="N146" s="15">
        <v>63.60888671875</v>
      </c>
      <c r="O146" s="15">
        <v>-2.75244140625</v>
      </c>
      <c r="P146" s="15">
        <v>-7.548095703125</v>
      </c>
      <c r="Q146" s="15">
        <v>21.096435546875</v>
      </c>
      <c r="R146" s="15">
        <v>15.816650390625</v>
      </c>
      <c r="S146" s="15">
        <v>-7.342529296875</v>
      </c>
      <c r="T146" s="15">
        <v>4.47802734375</v>
      </c>
      <c r="U146" s="15">
        <v>-23.296142578125</v>
      </c>
      <c r="V146" s="15">
        <v>-8.9072265625</v>
      </c>
      <c r="W146" s="36">
        <v>-61.59716796875</v>
      </c>
      <c r="X146" s="16">
        <v>-0.63044208271693447</v>
      </c>
      <c r="Y146" s="16">
        <v>-7.050996977755189E-2</v>
      </c>
      <c r="Z146" s="16">
        <v>-0.35669749416879187</v>
      </c>
      <c r="AA146" s="16">
        <v>3.8506847698828315</v>
      </c>
      <c r="AB146" s="16">
        <v>1.9751141283138052</v>
      </c>
      <c r="AC146" s="16">
        <v>1.9751141283138052</v>
      </c>
      <c r="AD146" s="16">
        <v>1</v>
      </c>
      <c r="AE146" s="16">
        <v>12</v>
      </c>
      <c r="AF146" s="16">
        <v>4</v>
      </c>
      <c r="AG146" s="16">
        <v>-4</v>
      </c>
      <c r="AH146" s="16">
        <v>3</v>
      </c>
      <c r="AI146" s="16">
        <v>10</v>
      </c>
      <c r="AJ146" s="16">
        <v>2</v>
      </c>
      <c r="AK146" s="16">
        <v>6</v>
      </c>
      <c r="AL146" s="16">
        <v>10</v>
      </c>
      <c r="AM146" s="16">
        <v>0</v>
      </c>
      <c r="AN146" s="16">
        <v>7</v>
      </c>
      <c r="AO146" s="16">
        <v>22</v>
      </c>
      <c r="AP146" s="17">
        <v>5</v>
      </c>
      <c r="AQ146" s="37">
        <v>0</v>
      </c>
    </row>
    <row r="147" spans="1:43" x14ac:dyDescent="0.25">
      <c r="A147">
        <v>1440</v>
      </c>
      <c r="B147" t="s">
        <v>476</v>
      </c>
      <c r="C147">
        <v>0</v>
      </c>
      <c r="D147" s="15">
        <v>157.828125</v>
      </c>
      <c r="E147" s="15">
        <v>145.6650390625</v>
      </c>
      <c r="F147" s="15">
        <v>147.58984375</v>
      </c>
      <c r="G147" s="15">
        <v>74.9228515625</v>
      </c>
      <c r="H147" s="15">
        <v>70.830078125</v>
      </c>
      <c r="I147" s="15">
        <v>112.0146484375</v>
      </c>
      <c r="J147" s="15">
        <v>173.0244140625</v>
      </c>
      <c r="K147" s="15">
        <v>145.9140625</v>
      </c>
      <c r="L147" s="15">
        <v>224.0966796875</v>
      </c>
      <c r="M147" s="15">
        <v>225.3916015625</v>
      </c>
      <c r="N147" s="15">
        <v>279.8046875</v>
      </c>
      <c r="O147" s="15">
        <v>245.3212890625</v>
      </c>
      <c r="P147" s="15">
        <v>303.306640625</v>
      </c>
      <c r="Q147" s="15">
        <v>174.5126953125</v>
      </c>
      <c r="R147" s="15">
        <v>184.533203125</v>
      </c>
      <c r="S147" s="15">
        <v>94.146484375</v>
      </c>
      <c r="T147" s="15">
        <v>136.501953125</v>
      </c>
      <c r="U147" s="15">
        <v>90.19921875</v>
      </c>
      <c r="V147" s="15">
        <v>111.2578125</v>
      </c>
      <c r="W147" s="36">
        <v>59.3603515625</v>
      </c>
      <c r="X147" s="18">
        <v>147.68614551635525</v>
      </c>
      <c r="Y147" s="18">
        <v>116.74121364327658</v>
      </c>
      <c r="Z147" s="18">
        <v>119.69084548951679</v>
      </c>
      <c r="AA147" s="18">
        <v>16.451981832820984</v>
      </c>
      <c r="AB147" s="18">
        <v>44.908663638803496</v>
      </c>
      <c r="AC147" s="18">
        <v>18.908663638803496</v>
      </c>
      <c r="AD147" s="18">
        <v>157</v>
      </c>
      <c r="AE147" s="18">
        <v>83</v>
      </c>
      <c r="AF147" s="18">
        <v>126</v>
      </c>
      <c r="AG147" s="18">
        <v>278</v>
      </c>
      <c r="AH147" s="18">
        <v>220</v>
      </c>
      <c r="AI147" s="18">
        <v>354</v>
      </c>
      <c r="AJ147" s="18">
        <v>173</v>
      </c>
      <c r="AK147" s="18">
        <v>196</v>
      </c>
      <c r="AL147" s="18">
        <v>99</v>
      </c>
      <c r="AM147" s="18">
        <v>125</v>
      </c>
      <c r="AN147" s="18">
        <v>211</v>
      </c>
      <c r="AO147" s="18">
        <v>48</v>
      </c>
      <c r="AP147" s="19">
        <v>61</v>
      </c>
      <c r="AQ147" s="37">
        <v>118</v>
      </c>
    </row>
    <row r="148" spans="1:43" x14ac:dyDescent="0.25">
      <c r="A148">
        <v>1441</v>
      </c>
      <c r="B148" t="s">
        <v>477</v>
      </c>
      <c r="C148">
        <v>0</v>
      </c>
      <c r="D148" s="15">
        <v>254.5185546875</v>
      </c>
      <c r="E148" s="15">
        <v>238.623046875</v>
      </c>
      <c r="F148" s="15">
        <v>161.4755859375</v>
      </c>
      <c r="G148" s="15">
        <v>141.6181640625</v>
      </c>
      <c r="H148" s="15">
        <v>193.650390625</v>
      </c>
      <c r="I148" s="15">
        <v>179.7431640625</v>
      </c>
      <c r="J148" s="15">
        <v>202.849609375</v>
      </c>
      <c r="K148" s="15">
        <v>164.662109375</v>
      </c>
      <c r="L148" s="15">
        <v>222.1240234375</v>
      </c>
      <c r="M148" s="15">
        <v>208.09375</v>
      </c>
      <c r="N148" s="15">
        <v>277.62890625</v>
      </c>
      <c r="O148" s="15">
        <v>338.673828125</v>
      </c>
      <c r="P148" s="15">
        <v>231.375</v>
      </c>
      <c r="Q148" s="15">
        <v>162.876953125</v>
      </c>
      <c r="R148" s="15">
        <v>148.15625</v>
      </c>
      <c r="S148" s="15">
        <v>216.353515625</v>
      </c>
      <c r="T148" s="15">
        <v>141.912109375</v>
      </c>
      <c r="U148" s="15">
        <v>177.94140625</v>
      </c>
      <c r="V148" s="15">
        <v>58.595703125</v>
      </c>
      <c r="W148" s="36">
        <v>136.8125</v>
      </c>
      <c r="X148" s="16">
        <v>186.94553865582063</v>
      </c>
      <c r="Y148" s="16">
        <v>242.65838261282204</v>
      </c>
      <c r="Z148" s="16">
        <v>135.27181792368799</v>
      </c>
      <c r="AA148" s="16">
        <v>45.276574944799627</v>
      </c>
      <c r="AB148" s="16">
        <v>195.8794291574666</v>
      </c>
      <c r="AC148" s="16">
        <v>1.8794291574666042</v>
      </c>
      <c r="AD148" s="16">
        <v>86</v>
      </c>
      <c r="AE148" s="16">
        <v>83</v>
      </c>
      <c r="AF148" s="16">
        <v>71</v>
      </c>
      <c r="AG148" s="16">
        <v>85</v>
      </c>
      <c r="AH148" s="16">
        <v>180</v>
      </c>
      <c r="AI148" s="16">
        <v>304</v>
      </c>
      <c r="AJ148" s="16">
        <v>95</v>
      </c>
      <c r="AK148" s="16">
        <v>305</v>
      </c>
      <c r="AL148" s="16">
        <v>183</v>
      </c>
      <c r="AM148" s="16">
        <v>106</v>
      </c>
      <c r="AN148" s="16">
        <v>148</v>
      </c>
      <c r="AO148" s="16">
        <v>161</v>
      </c>
      <c r="AP148" s="17">
        <v>91</v>
      </c>
      <c r="AQ148" s="37">
        <v>66</v>
      </c>
    </row>
    <row r="149" spans="1:43" x14ac:dyDescent="0.25">
      <c r="A149">
        <v>1442</v>
      </c>
      <c r="B149" t="s">
        <v>478</v>
      </c>
      <c r="C149">
        <v>0</v>
      </c>
      <c r="D149" s="15">
        <v>38.4248046875</v>
      </c>
      <c r="E149" s="15">
        <v>46.20947265625</v>
      </c>
      <c r="F149" s="15">
        <v>-2.57470703125</v>
      </c>
      <c r="G149" s="15">
        <v>32.61279296875</v>
      </c>
      <c r="H149" s="15">
        <v>29.88671875</v>
      </c>
      <c r="I149" s="15">
        <v>56.435546875</v>
      </c>
      <c r="J149" s="15">
        <v>38.0595703125</v>
      </c>
      <c r="K149" s="15">
        <v>52.6884765625</v>
      </c>
      <c r="L149" s="15">
        <v>34.3857421875</v>
      </c>
      <c r="M149" s="15">
        <v>74.6015625</v>
      </c>
      <c r="N149" s="15">
        <v>68.39208984375</v>
      </c>
      <c r="O149" s="15">
        <v>82.7529296875</v>
      </c>
      <c r="P149" s="15">
        <v>87.6171875</v>
      </c>
      <c r="Q149" s="15">
        <v>73.91943359375</v>
      </c>
      <c r="R149" s="15">
        <v>54.36376953125</v>
      </c>
      <c r="S149" s="15">
        <v>92.8095703125</v>
      </c>
      <c r="T149" s="15">
        <v>55.1572265625</v>
      </c>
      <c r="U149" s="15">
        <v>48.11767578125</v>
      </c>
      <c r="V149" s="15">
        <v>70.87060546875</v>
      </c>
      <c r="W149" s="36">
        <v>32.5068359375</v>
      </c>
      <c r="X149" s="18">
        <v>58.514169175967453</v>
      </c>
      <c r="Y149" s="18">
        <v>15.34260265222319</v>
      </c>
      <c r="Z149" s="18">
        <v>17.91918109769248</v>
      </c>
      <c r="AA149" s="18">
        <v>15.226008311120532</v>
      </c>
      <c r="AB149" s="18">
        <v>10.410104639177362</v>
      </c>
      <c r="AC149" s="18">
        <v>4.4101046391773613</v>
      </c>
      <c r="AD149" s="18">
        <v>31.446923904788726</v>
      </c>
      <c r="AE149" s="18">
        <v>14.446923904788727</v>
      </c>
      <c r="AF149" s="18">
        <v>20.446923904788726</v>
      </c>
      <c r="AG149" s="18">
        <v>38.446923904788726</v>
      </c>
      <c r="AH149" s="18">
        <v>24.446923904788726</v>
      </c>
      <c r="AI149" s="18">
        <v>54.446923904788726</v>
      </c>
      <c r="AJ149" s="18">
        <v>105.44692390478873</v>
      </c>
      <c r="AK149" s="18">
        <v>66.446923904788733</v>
      </c>
      <c r="AL149" s="18">
        <v>80.446923904788733</v>
      </c>
      <c r="AM149" s="18">
        <v>80.446923904788733</v>
      </c>
      <c r="AN149" s="18">
        <v>53.446923904788726</v>
      </c>
      <c r="AO149" s="18">
        <v>98.446923904788733</v>
      </c>
      <c r="AP149" s="19">
        <v>29.446923904788726</v>
      </c>
      <c r="AQ149" s="37">
        <v>-23.553076095211274</v>
      </c>
    </row>
    <row r="150" spans="1:43" x14ac:dyDescent="0.25">
      <c r="A150">
        <v>1443</v>
      </c>
      <c r="B150" t="s">
        <v>479</v>
      </c>
      <c r="C150">
        <v>0</v>
      </c>
      <c r="D150" s="15">
        <v>45.102783203125</v>
      </c>
      <c r="E150" s="15">
        <v>15.393798828125</v>
      </c>
      <c r="F150" s="15">
        <v>41.766357421875</v>
      </c>
      <c r="G150" s="15">
        <v>23.6435546875</v>
      </c>
      <c r="H150" s="15">
        <v>57.410888671875</v>
      </c>
      <c r="I150" s="15">
        <v>7.184814453125</v>
      </c>
      <c r="J150" s="15">
        <v>78.002197265625</v>
      </c>
      <c r="K150" s="15">
        <v>34.603515625</v>
      </c>
      <c r="L150" s="15">
        <v>47.85595703125</v>
      </c>
      <c r="M150" s="15">
        <v>71.12646484375</v>
      </c>
      <c r="N150" s="15">
        <v>121.013427734375</v>
      </c>
      <c r="O150" s="15">
        <v>62.310302734375</v>
      </c>
      <c r="P150" s="15">
        <v>69.5859375</v>
      </c>
      <c r="Q150" s="15">
        <v>49.98046875</v>
      </c>
      <c r="R150" s="15">
        <v>20.68212890625</v>
      </c>
      <c r="S150" s="15">
        <v>36.32177734375</v>
      </c>
      <c r="T150" s="15">
        <v>72.88037109375</v>
      </c>
      <c r="U150" s="15">
        <v>48.63330078125</v>
      </c>
      <c r="V150" s="15">
        <v>51.83154296875</v>
      </c>
      <c r="W150" s="36">
        <v>21.044921875</v>
      </c>
      <c r="X150" s="16">
        <v>50.307676449957924</v>
      </c>
      <c r="Y150" s="16">
        <v>34.922569076640031</v>
      </c>
      <c r="Z150" s="16">
        <v>19.60829062300251</v>
      </c>
      <c r="AA150" s="16">
        <v>13.836028632884773</v>
      </c>
      <c r="AB150" s="16">
        <v>38.972671438814132</v>
      </c>
      <c r="AC150" s="16">
        <v>8.9726714388141282</v>
      </c>
      <c r="AD150" s="16">
        <v>68</v>
      </c>
      <c r="AE150" s="16">
        <v>4</v>
      </c>
      <c r="AF150" s="16">
        <v>7</v>
      </c>
      <c r="AG150" s="16">
        <v>37</v>
      </c>
      <c r="AH150" s="16">
        <v>123</v>
      </c>
      <c r="AI150" s="16">
        <v>23</v>
      </c>
      <c r="AJ150" s="16">
        <v>43</v>
      </c>
      <c r="AK150" s="16">
        <v>44</v>
      </c>
      <c r="AL150" s="16">
        <v>39</v>
      </c>
      <c r="AM150" s="16">
        <v>32</v>
      </c>
      <c r="AN150" s="16">
        <v>84</v>
      </c>
      <c r="AO150" s="16">
        <v>66</v>
      </c>
      <c r="AP150" s="17">
        <v>8</v>
      </c>
      <c r="AQ150" s="37">
        <v>18</v>
      </c>
    </row>
    <row r="151" spans="1:43" x14ac:dyDescent="0.25">
      <c r="A151">
        <v>1444</v>
      </c>
      <c r="B151" t="s">
        <v>480</v>
      </c>
      <c r="C151">
        <v>1</v>
      </c>
      <c r="D151" s="15">
        <v>14.416259765625</v>
      </c>
      <c r="E151" s="15">
        <v>20.60400390625</v>
      </c>
      <c r="F151" s="15">
        <v>2.985595703125</v>
      </c>
      <c r="G151" s="15">
        <v>30.090087890625</v>
      </c>
      <c r="H151" s="15">
        <v>-6.62646484375</v>
      </c>
      <c r="I151" s="15">
        <v>-47.91357421875</v>
      </c>
      <c r="J151" s="15">
        <v>14.70849609375</v>
      </c>
      <c r="K151" s="15">
        <v>28.291748046875</v>
      </c>
      <c r="L151" s="15">
        <v>27.586669921875</v>
      </c>
      <c r="M151" s="15">
        <v>5.89501953125</v>
      </c>
      <c r="N151" s="15">
        <v>26.79736328125</v>
      </c>
      <c r="O151" s="15">
        <v>16.571533203125</v>
      </c>
      <c r="P151" s="15">
        <v>11.4599609375</v>
      </c>
      <c r="Q151" s="15">
        <v>-12.48779296875</v>
      </c>
      <c r="R151" s="15">
        <v>18.724609375</v>
      </c>
      <c r="S151" s="15">
        <v>0.55810546875</v>
      </c>
      <c r="T151" s="15">
        <v>-14.236083984375</v>
      </c>
      <c r="U151" s="15">
        <v>-33.6953125</v>
      </c>
      <c r="V151" s="15">
        <v>6.857421875</v>
      </c>
      <c r="W151" s="36">
        <v>18.51123046875</v>
      </c>
      <c r="X151" s="18">
        <v>-0.52461294910674583</v>
      </c>
      <c r="Y151" s="18">
        <v>-5.867381667641236E-2</v>
      </c>
      <c r="Z151" s="18">
        <v>3.7031795156369727</v>
      </c>
      <c r="AA151" s="18">
        <v>4.8757495646852442</v>
      </c>
      <c r="AB151" s="18">
        <v>0.97929159411420741</v>
      </c>
      <c r="AC151" s="18">
        <v>10.979291594114207</v>
      </c>
      <c r="AD151" s="18">
        <v>27</v>
      </c>
      <c r="AE151" s="18">
        <v>4</v>
      </c>
      <c r="AF151" s="18">
        <v>2</v>
      </c>
      <c r="AG151" s="18">
        <v>6</v>
      </c>
      <c r="AH151" s="18">
        <v>24</v>
      </c>
      <c r="AI151" s="18">
        <v>12</v>
      </c>
      <c r="AJ151" s="18">
        <v>8</v>
      </c>
      <c r="AK151" s="18">
        <v>9</v>
      </c>
      <c r="AL151" s="18">
        <v>4</v>
      </c>
      <c r="AM151" s="18">
        <v>16</v>
      </c>
      <c r="AN151" s="18">
        <v>6</v>
      </c>
      <c r="AO151" s="18">
        <v>3</v>
      </c>
      <c r="AP151" s="19">
        <v>4</v>
      </c>
      <c r="AQ151" s="37">
        <v>30</v>
      </c>
    </row>
    <row r="152" spans="1:43" x14ac:dyDescent="0.25">
      <c r="A152">
        <v>1445</v>
      </c>
      <c r="B152" t="s">
        <v>481</v>
      </c>
      <c r="C152">
        <v>1</v>
      </c>
      <c r="D152" s="15">
        <v>-17.60595703125</v>
      </c>
      <c r="E152" s="15">
        <v>-25.69384765625</v>
      </c>
      <c r="F152" s="15">
        <v>17.94775390625</v>
      </c>
      <c r="G152" s="15">
        <v>10.609375</v>
      </c>
      <c r="H152" s="15">
        <v>-4.26220703125</v>
      </c>
      <c r="I152" s="15">
        <v>-20.489501953125</v>
      </c>
      <c r="J152" s="15">
        <v>35.8671875</v>
      </c>
      <c r="K152" s="15">
        <v>-10.7451171875</v>
      </c>
      <c r="L152" s="15">
        <v>22.927734375</v>
      </c>
      <c r="M152" s="15">
        <v>29.427734375</v>
      </c>
      <c r="N152" s="15">
        <v>3.41796875E-2</v>
      </c>
      <c r="O152" s="15">
        <v>22.83837890625</v>
      </c>
      <c r="P152" s="15">
        <v>19.99169921875</v>
      </c>
      <c r="Q152" s="15">
        <v>-10.413330078125</v>
      </c>
      <c r="R152" s="15">
        <v>43.161865234375</v>
      </c>
      <c r="S152" s="15">
        <v>2.829345703125</v>
      </c>
      <c r="T152" s="15">
        <v>12.3935546875</v>
      </c>
      <c r="U152" s="15">
        <v>-12.65673828125</v>
      </c>
      <c r="V152" s="15">
        <v>-27.438720703125</v>
      </c>
      <c r="W152" s="36">
        <v>-3.791748046875</v>
      </c>
      <c r="X152" s="16">
        <v>11.547211544532182</v>
      </c>
      <c r="Y152" s="16">
        <v>1.9951222281870369</v>
      </c>
      <c r="Z152" s="16">
        <v>8.7661901009856678</v>
      </c>
      <c r="AA152" s="16">
        <v>6.932082946783761</v>
      </c>
      <c r="AB152" s="16">
        <v>11.031618654262617</v>
      </c>
      <c r="AC152" s="16">
        <v>5.0316186542626173</v>
      </c>
      <c r="AD152" s="16">
        <v>28.051525795758391</v>
      </c>
      <c r="AE152" s="16">
        <v>4.0515257957583888</v>
      </c>
      <c r="AF152" s="16">
        <v>9.0515257957583888</v>
      </c>
      <c r="AG152" s="16">
        <v>3.0515257957583888</v>
      </c>
      <c r="AH152" s="16">
        <v>4.0515257957583888</v>
      </c>
      <c r="AI152" s="16">
        <v>47.051525795758387</v>
      </c>
      <c r="AJ152" s="16">
        <v>8.0515257957583888</v>
      </c>
      <c r="AK152" s="16">
        <v>6.0515257957583888</v>
      </c>
      <c r="AL152" s="16">
        <v>12.051525795758389</v>
      </c>
      <c r="AM152" s="16">
        <v>10.051525795758389</v>
      </c>
      <c r="AN152" s="16">
        <v>11.051525795758389</v>
      </c>
      <c r="AO152" s="16">
        <v>17.051525795758391</v>
      </c>
      <c r="AP152" s="17">
        <v>13.051525795758389</v>
      </c>
      <c r="AQ152" s="37">
        <v>4.0515257957583888</v>
      </c>
    </row>
    <row r="153" spans="1:43" x14ac:dyDescent="0.25">
      <c r="A153">
        <v>1446</v>
      </c>
      <c r="B153" t="s">
        <v>482</v>
      </c>
      <c r="C153">
        <v>0</v>
      </c>
      <c r="D153" s="15">
        <v>7.522216796875</v>
      </c>
      <c r="E153" s="15">
        <v>-10.25341796875</v>
      </c>
      <c r="F153" s="15">
        <v>6.593994140625</v>
      </c>
      <c r="G153" s="15">
        <v>26.416259765625</v>
      </c>
      <c r="H153" s="15">
        <v>2.7744140625</v>
      </c>
      <c r="I153" s="15">
        <v>2.0390625</v>
      </c>
      <c r="J153" s="15">
        <v>17.63330078125</v>
      </c>
      <c r="K153" s="15">
        <v>55.761474609375</v>
      </c>
      <c r="L153" s="15">
        <v>13.229736328125</v>
      </c>
      <c r="M153" s="15">
        <v>-9.376708984375</v>
      </c>
      <c r="N153" s="15">
        <v>60.203369140625</v>
      </c>
      <c r="O153" s="15">
        <v>22.695068359375</v>
      </c>
      <c r="P153" s="15">
        <v>-23.2236328125</v>
      </c>
      <c r="Q153" s="15">
        <v>7.35986328125</v>
      </c>
      <c r="R153" s="15">
        <v>23.55859375</v>
      </c>
      <c r="S153" s="15">
        <v>20.965087890625</v>
      </c>
      <c r="T153" s="15">
        <v>48.5400390625</v>
      </c>
      <c r="U153" s="15">
        <v>18.15966796875</v>
      </c>
      <c r="V153" s="15">
        <v>-5.65283203125</v>
      </c>
      <c r="W153" s="36">
        <v>57.66845703125</v>
      </c>
      <c r="X153" s="18">
        <v>-3.4120680272879285</v>
      </c>
      <c r="Y153" s="18">
        <v>23.222253316035712</v>
      </c>
      <c r="Z153" s="18">
        <v>2.8980446294480733</v>
      </c>
      <c r="AA153" s="18">
        <v>2.1329784603086801</v>
      </c>
      <c r="AB153" s="18">
        <v>5.2739387588250439</v>
      </c>
      <c r="AC153" s="18">
        <v>4.2739387588250448</v>
      </c>
      <c r="AD153" s="18">
        <v>5.3021308185283171</v>
      </c>
      <c r="AE153" s="18">
        <v>2.3021308185283176</v>
      </c>
      <c r="AF153" s="18">
        <v>17.302130818528319</v>
      </c>
      <c r="AG153" s="18">
        <v>17.302130818528319</v>
      </c>
      <c r="AH153" s="18">
        <v>2.3021308185283176</v>
      </c>
      <c r="AI153" s="18">
        <v>58.302130818528319</v>
      </c>
      <c r="AJ153" s="18">
        <v>3.3021308185283176</v>
      </c>
      <c r="AK153" s="18">
        <v>5.3021308185283171</v>
      </c>
      <c r="AL153" s="18">
        <v>5.3021308185283171</v>
      </c>
      <c r="AM153" s="18">
        <v>14.302130818528317</v>
      </c>
      <c r="AN153" s="18">
        <v>16.302130818528319</v>
      </c>
      <c r="AO153" s="18">
        <v>2.3021308185283176</v>
      </c>
      <c r="AP153" s="19">
        <v>13.302130818528317</v>
      </c>
      <c r="AQ153" s="37">
        <v>4.3021308185283171</v>
      </c>
    </row>
    <row r="154" spans="1:43" x14ac:dyDescent="0.25">
      <c r="A154">
        <v>1447</v>
      </c>
      <c r="B154" t="s">
        <v>483</v>
      </c>
      <c r="C154">
        <v>1</v>
      </c>
      <c r="D154" s="15">
        <v>1.25341796875</v>
      </c>
      <c r="E154" s="15">
        <v>-28.75439453125</v>
      </c>
      <c r="F154" s="15">
        <v>-1.11328125</v>
      </c>
      <c r="G154" s="15">
        <v>5.307373046875</v>
      </c>
      <c r="H154" s="15">
        <v>-7.4248046875</v>
      </c>
      <c r="I154" s="15">
        <v>-13.5712890625</v>
      </c>
      <c r="J154" s="15">
        <v>12.19091796875</v>
      </c>
      <c r="K154" s="15">
        <v>-1.029296875</v>
      </c>
      <c r="L154" s="15">
        <v>24.811279296875</v>
      </c>
      <c r="M154" s="15">
        <v>15.533203125</v>
      </c>
      <c r="N154" s="15">
        <v>18.779296875</v>
      </c>
      <c r="O154" s="15">
        <v>9.72265625</v>
      </c>
      <c r="P154" s="15">
        <v>-7.9912109375</v>
      </c>
      <c r="Q154" s="15">
        <v>5.874755859375</v>
      </c>
      <c r="R154" s="15">
        <v>-26.453369140625</v>
      </c>
      <c r="S154" s="15">
        <v>16.258056640625</v>
      </c>
      <c r="T154" s="15">
        <v>-2.45849609375</v>
      </c>
      <c r="U154" s="15">
        <v>-18.9970703125</v>
      </c>
      <c r="V154" s="15">
        <v>-5.853759765625</v>
      </c>
      <c r="W154" s="36">
        <v>-39.9287109375</v>
      </c>
      <c r="X154" s="16">
        <v>-0.54215260067342519</v>
      </c>
      <c r="Y154" s="16">
        <v>1.9393645117667879</v>
      </c>
      <c r="Z154" s="16">
        <v>1.6932557654084568</v>
      </c>
      <c r="AA154" s="16">
        <v>0.87159543668260975</v>
      </c>
      <c r="AB154" s="16">
        <v>-2.140076055289836E-2</v>
      </c>
      <c r="AC154" s="16">
        <v>-2.140076055289836E-2</v>
      </c>
      <c r="AD154" s="16">
        <v>0</v>
      </c>
      <c r="AE154" s="16">
        <v>0</v>
      </c>
      <c r="AF154" s="16">
        <v>0</v>
      </c>
      <c r="AG154" s="16">
        <v>0</v>
      </c>
      <c r="AH154" s="16">
        <v>7</v>
      </c>
      <c r="AI154" s="16">
        <v>8</v>
      </c>
      <c r="AJ154" s="16">
        <v>2</v>
      </c>
      <c r="AK154" s="16">
        <v>0</v>
      </c>
      <c r="AL154" s="16">
        <v>3</v>
      </c>
      <c r="AM154" s="16">
        <v>4</v>
      </c>
      <c r="AN154" s="16">
        <v>12</v>
      </c>
      <c r="AO154" s="16">
        <v>2</v>
      </c>
      <c r="AP154" s="17">
        <v>3</v>
      </c>
      <c r="AQ154" s="37">
        <v>2</v>
      </c>
    </row>
    <row r="155" spans="1:43" x14ac:dyDescent="0.25">
      <c r="A155">
        <v>1452</v>
      </c>
      <c r="B155" t="s">
        <v>484</v>
      </c>
      <c r="C155">
        <v>0</v>
      </c>
      <c r="D155" s="15">
        <v>-20.7001953125</v>
      </c>
      <c r="E155" s="15">
        <v>18.087890625</v>
      </c>
      <c r="F155" s="15">
        <v>11.53564453125</v>
      </c>
      <c r="G155" s="15">
        <v>-17.28857421875</v>
      </c>
      <c r="H155" s="15">
        <v>-20.33154296875</v>
      </c>
      <c r="I155" s="15">
        <v>46.83203125</v>
      </c>
      <c r="J155" s="15">
        <v>9.66796875</v>
      </c>
      <c r="K155" s="15">
        <v>28.13525390625</v>
      </c>
      <c r="L155" s="15">
        <v>33.5087890625</v>
      </c>
      <c r="M155" s="15">
        <v>34.99462890625</v>
      </c>
      <c r="N155" s="15">
        <v>76.95947265625</v>
      </c>
      <c r="O155" s="15">
        <v>13.76318359375</v>
      </c>
      <c r="P155" s="15">
        <v>17.63232421875</v>
      </c>
      <c r="Q155" s="15">
        <v>30.39697265625</v>
      </c>
      <c r="R155" s="15">
        <v>10.150390625</v>
      </c>
      <c r="S155" s="15">
        <v>27.13330078125</v>
      </c>
      <c r="T155" s="15">
        <v>3.2705078125</v>
      </c>
      <c r="U155" s="15">
        <v>10.7392578125</v>
      </c>
      <c r="V155" s="15">
        <v>3.474609375</v>
      </c>
      <c r="W155" s="36">
        <v>28.884765625</v>
      </c>
      <c r="X155" s="18">
        <v>37.819739495188223</v>
      </c>
      <c r="Y155" s="18">
        <v>24.741640851503234</v>
      </c>
      <c r="Z155" s="18">
        <v>3.2704468249422272</v>
      </c>
      <c r="AA155" s="18">
        <v>3.6118917717255661</v>
      </c>
      <c r="AB155" s="18">
        <v>3.8167587397955689</v>
      </c>
      <c r="AC155" s="18">
        <v>11.816758739795569</v>
      </c>
      <c r="AD155" s="18">
        <v>8.85773213340957</v>
      </c>
      <c r="AE155" s="18">
        <v>1.8577321334095693</v>
      </c>
      <c r="AF155" s="18">
        <v>6.8577321334095691</v>
      </c>
      <c r="AG155" s="18">
        <v>16.85773213340957</v>
      </c>
      <c r="AH155" s="18">
        <v>19.85773213340957</v>
      </c>
      <c r="AI155" s="18">
        <v>18.85773213340957</v>
      </c>
      <c r="AJ155" s="18">
        <v>29.85773213340957</v>
      </c>
      <c r="AK155" s="18">
        <v>3.8577321334095691</v>
      </c>
      <c r="AL155" s="18">
        <v>23.85773213340957</v>
      </c>
      <c r="AM155" s="18">
        <v>48.85773213340957</v>
      </c>
      <c r="AN155" s="18">
        <v>55.85773213340957</v>
      </c>
      <c r="AO155" s="18">
        <v>41.85773213340957</v>
      </c>
      <c r="AP155" s="19">
        <v>10.85773213340957</v>
      </c>
      <c r="AQ155" s="37">
        <v>5.8577321334095691</v>
      </c>
    </row>
    <row r="156" spans="1:43" x14ac:dyDescent="0.25">
      <c r="A156">
        <v>1460</v>
      </c>
      <c r="B156" t="s">
        <v>485</v>
      </c>
      <c r="C156">
        <v>1</v>
      </c>
      <c r="D156" s="15">
        <v>-61.2255859375</v>
      </c>
      <c r="E156" s="15">
        <v>-20.3916015625</v>
      </c>
      <c r="F156" s="15">
        <v>-12.18212890625</v>
      </c>
      <c r="G156" s="15">
        <v>-7.2802734375</v>
      </c>
      <c r="H156" s="15">
        <v>13.11376953125</v>
      </c>
      <c r="I156" s="15">
        <v>-40.208984375</v>
      </c>
      <c r="J156" s="15">
        <v>-22.14794921875</v>
      </c>
      <c r="K156" s="15">
        <v>-18.29150390625</v>
      </c>
      <c r="L156" s="15">
        <v>30.93505859375</v>
      </c>
      <c r="M156" s="15">
        <v>19.564453125</v>
      </c>
      <c r="N156" s="15">
        <v>126.388671875</v>
      </c>
      <c r="O156" s="15">
        <v>-17.451171875</v>
      </c>
      <c r="P156" s="15">
        <v>-35.1787109375</v>
      </c>
      <c r="Q156" s="15">
        <v>-58.09716796875</v>
      </c>
      <c r="R156" s="15">
        <v>-59.50439453125</v>
      </c>
      <c r="S156" s="15">
        <v>-56.6474609375</v>
      </c>
      <c r="T156" s="15">
        <v>-66.61962890625</v>
      </c>
      <c r="U156" s="15">
        <v>-26.37109375</v>
      </c>
      <c r="V156" s="15">
        <v>-37.10107421875</v>
      </c>
      <c r="W156" s="36">
        <v>-50.0810546875</v>
      </c>
      <c r="X156" s="16">
        <v>4.2787024496590504</v>
      </c>
      <c r="Y156" s="16">
        <v>5.1769742857343584</v>
      </c>
      <c r="Z156" s="16">
        <v>6.7178575695180891</v>
      </c>
      <c r="AA156" s="16">
        <v>5.0505508421385743</v>
      </c>
      <c r="AB156" s="16">
        <v>5.2501668057108644</v>
      </c>
      <c r="AC156" s="16">
        <v>5.2501668057108644</v>
      </c>
      <c r="AD156" s="16">
        <v>22.290089998425323</v>
      </c>
      <c r="AE156" s="16">
        <v>8.2900899984253229</v>
      </c>
      <c r="AF156" s="16">
        <v>9.2900899984253229</v>
      </c>
      <c r="AG156" s="16">
        <v>1.2900899984253229</v>
      </c>
      <c r="AH156" s="16">
        <v>28.290089998425323</v>
      </c>
      <c r="AI156" s="16">
        <v>14.290089998425323</v>
      </c>
      <c r="AJ156" s="16">
        <v>12.290089998425323</v>
      </c>
      <c r="AK156" s="16">
        <v>11.290089998425323</v>
      </c>
      <c r="AL156" s="16">
        <v>8.2900899984253229</v>
      </c>
      <c r="AM156" s="16">
        <v>-14.709910001574677</v>
      </c>
      <c r="AN156" s="16">
        <v>18.290089998425323</v>
      </c>
      <c r="AO156" s="16">
        <v>-28.709910001574677</v>
      </c>
      <c r="AP156" s="17">
        <v>13.290089998425323</v>
      </c>
      <c r="AQ156" s="37">
        <v>19.290089998425323</v>
      </c>
    </row>
    <row r="157" spans="1:43" x14ac:dyDescent="0.25">
      <c r="A157">
        <v>1461</v>
      </c>
      <c r="B157" t="s">
        <v>486</v>
      </c>
      <c r="C157">
        <v>1</v>
      </c>
      <c r="D157" s="15">
        <v>23.04052734375</v>
      </c>
      <c r="E157" s="15">
        <v>-22.10888671875</v>
      </c>
      <c r="F157" s="15">
        <v>-43.4326171875</v>
      </c>
      <c r="G157" s="15">
        <v>-64.0146484375</v>
      </c>
      <c r="H157" s="15">
        <v>-4.765625</v>
      </c>
      <c r="I157" s="15">
        <v>-28.2197265625</v>
      </c>
      <c r="J157" s="15">
        <v>2.12060546875</v>
      </c>
      <c r="K157" s="15">
        <v>-31.41796875</v>
      </c>
      <c r="L157" s="15">
        <v>38.22607421875</v>
      </c>
      <c r="M157" s="15">
        <v>112.93603515625</v>
      </c>
      <c r="N157" s="15">
        <v>46.0546875</v>
      </c>
      <c r="O157" s="15">
        <v>-13.673828125</v>
      </c>
      <c r="P157" s="15">
        <v>-27.2646484375</v>
      </c>
      <c r="Q157" s="15">
        <v>3.77490234375</v>
      </c>
      <c r="R157" s="15">
        <v>8.91015625</v>
      </c>
      <c r="S157" s="15">
        <v>-20.6494140625</v>
      </c>
      <c r="T157" s="15">
        <v>-0.158203125</v>
      </c>
      <c r="U157" s="15">
        <v>-21.87109375</v>
      </c>
      <c r="V157" s="15">
        <v>-6.81005859375</v>
      </c>
      <c r="W157" s="36">
        <v>-8.6826171875</v>
      </c>
      <c r="X157" s="18">
        <v>41.077099008013938</v>
      </c>
      <c r="Y157" s="18">
        <v>8.8967808101068222</v>
      </c>
      <c r="Z157" s="18">
        <v>0.4778323334815715</v>
      </c>
      <c r="AA157" s="18">
        <v>13.781418186108565</v>
      </c>
      <c r="AB157" s="18">
        <v>15.963569697684761</v>
      </c>
      <c r="AC157" s="18">
        <v>10.963569697684761</v>
      </c>
      <c r="AD157" s="18">
        <v>7</v>
      </c>
      <c r="AE157" s="18">
        <v>11</v>
      </c>
      <c r="AF157" s="18">
        <v>-53</v>
      </c>
      <c r="AG157" s="18">
        <v>11</v>
      </c>
      <c r="AH157" s="18">
        <v>20</v>
      </c>
      <c r="AI157" s="18">
        <v>36</v>
      </c>
      <c r="AJ157" s="18">
        <v>4</v>
      </c>
      <c r="AK157" s="18">
        <v>10</v>
      </c>
      <c r="AL157" s="18">
        <v>61</v>
      </c>
      <c r="AM157" s="18">
        <v>-39</v>
      </c>
      <c r="AN157" s="18">
        <v>6</v>
      </c>
      <c r="AO157" s="18">
        <v>29</v>
      </c>
      <c r="AP157" s="19">
        <v>2</v>
      </c>
      <c r="AQ157" s="37">
        <v>3</v>
      </c>
    </row>
    <row r="158" spans="1:43" x14ac:dyDescent="0.25">
      <c r="A158">
        <v>1462</v>
      </c>
      <c r="B158" t="s">
        <v>487</v>
      </c>
      <c r="C158">
        <v>0</v>
      </c>
      <c r="D158" s="15">
        <v>-3.02734375</v>
      </c>
      <c r="E158" s="15">
        <v>33.8974609375</v>
      </c>
      <c r="F158" s="15">
        <v>13.1416015625</v>
      </c>
      <c r="G158" s="15">
        <v>25.48291015625</v>
      </c>
      <c r="H158" s="15">
        <v>-15.33447265625</v>
      </c>
      <c r="I158" s="15">
        <v>5.568359375</v>
      </c>
      <c r="J158" s="15">
        <v>41.4365234375</v>
      </c>
      <c r="K158" s="15">
        <v>145.22998046875</v>
      </c>
      <c r="L158" s="15">
        <v>84.64208984375</v>
      </c>
      <c r="M158" s="15">
        <v>80.0185546875</v>
      </c>
      <c r="N158" s="15">
        <v>227.34326171875</v>
      </c>
      <c r="O158" s="15">
        <v>105.0380859375</v>
      </c>
      <c r="P158" s="15">
        <v>42.658203125</v>
      </c>
      <c r="Q158" s="15">
        <v>29.2978515625</v>
      </c>
      <c r="R158" s="15">
        <v>78.65673828125</v>
      </c>
      <c r="S158" s="15">
        <v>115.5283203125</v>
      </c>
      <c r="T158" s="15">
        <v>-17.45166015625</v>
      </c>
      <c r="U158" s="15">
        <v>-8.0185546875</v>
      </c>
      <c r="V158" s="15">
        <v>46.87890625</v>
      </c>
      <c r="W158" s="36">
        <v>23.3984375</v>
      </c>
      <c r="X158" s="16">
        <v>11.816960355564314</v>
      </c>
      <c r="Y158" s="16">
        <v>9.8676863555565344</v>
      </c>
      <c r="Z158" s="16">
        <v>17.330648622227177</v>
      </c>
      <c r="AA158" s="16">
        <v>19.719806400002074</v>
      </c>
      <c r="AB158" s="16">
        <v>20.953301066667013</v>
      </c>
      <c r="AC158" s="16">
        <v>19.953301066667013</v>
      </c>
      <c r="AD158" s="16">
        <v>62</v>
      </c>
      <c r="AE158" s="16">
        <v>79</v>
      </c>
      <c r="AF158" s="16">
        <v>36</v>
      </c>
      <c r="AG158" s="16">
        <v>22</v>
      </c>
      <c r="AH158" s="16">
        <v>65</v>
      </c>
      <c r="AI158" s="16">
        <v>29</v>
      </c>
      <c r="AJ158" s="16">
        <v>56</v>
      </c>
      <c r="AK158" s="16">
        <v>24</v>
      </c>
      <c r="AL158" s="16">
        <v>111</v>
      </c>
      <c r="AM158" s="16">
        <v>1</v>
      </c>
      <c r="AN158" s="16">
        <v>36</v>
      </c>
      <c r="AO158" s="16">
        <v>11</v>
      </c>
      <c r="AP158" s="17">
        <v>20</v>
      </c>
      <c r="AQ158" s="37">
        <v>8</v>
      </c>
    </row>
    <row r="159" spans="1:43" x14ac:dyDescent="0.25">
      <c r="A159">
        <v>1463</v>
      </c>
      <c r="B159" t="s">
        <v>488</v>
      </c>
      <c r="C159">
        <v>0</v>
      </c>
      <c r="D159" s="15">
        <v>36.919921875</v>
      </c>
      <c r="E159" s="15">
        <v>88.44921875</v>
      </c>
      <c r="F159" s="15">
        <v>35.96875</v>
      </c>
      <c r="G159" s="15">
        <v>91.04296875</v>
      </c>
      <c r="H159" s="15">
        <v>47.373046875</v>
      </c>
      <c r="I159" s="15">
        <v>62.7333984375</v>
      </c>
      <c r="J159" s="15">
        <v>79.7783203125</v>
      </c>
      <c r="K159" s="15">
        <v>83.8193359375</v>
      </c>
      <c r="L159" s="15">
        <v>111.44921875</v>
      </c>
      <c r="M159" s="15">
        <v>89.083984375</v>
      </c>
      <c r="N159" s="15">
        <v>176.681640625</v>
      </c>
      <c r="O159" s="15">
        <v>120.427734375</v>
      </c>
      <c r="P159" s="15">
        <v>171.65234375</v>
      </c>
      <c r="Q159" s="15">
        <v>-26.9580078125</v>
      </c>
      <c r="R159" s="15">
        <v>75.439453125</v>
      </c>
      <c r="S159" s="15">
        <v>146.44140625</v>
      </c>
      <c r="T159" s="15">
        <v>108.458984375</v>
      </c>
      <c r="U159" s="15">
        <v>47.458984375</v>
      </c>
      <c r="V159" s="15">
        <v>-15.65625</v>
      </c>
      <c r="W159" s="36">
        <v>18.958984375</v>
      </c>
      <c r="X159" s="18">
        <v>85.03540473575778</v>
      </c>
      <c r="Y159" s="18">
        <v>67.668433424393967</v>
      </c>
      <c r="Z159" s="18">
        <v>56.322663205757692</v>
      </c>
      <c r="AA159" s="18">
        <v>60.297859016363688</v>
      </c>
      <c r="AB159" s="18">
        <v>66.882976502727274</v>
      </c>
      <c r="AC159" s="18">
        <v>24.882976502727281</v>
      </c>
      <c r="AD159" s="18">
        <v>37</v>
      </c>
      <c r="AE159" s="18">
        <v>36</v>
      </c>
      <c r="AF159" s="18">
        <v>72</v>
      </c>
      <c r="AG159" s="18">
        <v>123</v>
      </c>
      <c r="AH159" s="18">
        <v>79</v>
      </c>
      <c r="AI159" s="18">
        <v>34</v>
      </c>
      <c r="AJ159" s="18">
        <v>73</v>
      </c>
      <c r="AK159" s="18">
        <v>17</v>
      </c>
      <c r="AL159" s="18">
        <v>110</v>
      </c>
      <c r="AM159" s="18">
        <v>150</v>
      </c>
      <c r="AN159" s="18">
        <v>115</v>
      </c>
      <c r="AO159" s="18">
        <v>145</v>
      </c>
      <c r="AP159" s="19">
        <v>24</v>
      </c>
      <c r="AQ159" s="37">
        <v>56</v>
      </c>
    </row>
    <row r="160" spans="1:43" x14ac:dyDescent="0.25">
      <c r="A160">
        <v>1465</v>
      </c>
      <c r="B160" t="s">
        <v>489</v>
      </c>
      <c r="C160">
        <v>0</v>
      </c>
      <c r="D160" s="15">
        <v>-1.58642578125</v>
      </c>
      <c r="E160" s="15">
        <v>18.55322265625</v>
      </c>
      <c r="F160" s="15">
        <v>-33.34423828125</v>
      </c>
      <c r="G160" s="15">
        <v>18.19140625</v>
      </c>
      <c r="H160" s="15">
        <v>49.11572265625</v>
      </c>
      <c r="I160" s="15">
        <v>-2.82373046875</v>
      </c>
      <c r="J160" s="15">
        <v>22.22998046875</v>
      </c>
      <c r="K160" s="15">
        <v>51.69677734375</v>
      </c>
      <c r="L160" s="15">
        <v>33.916015625</v>
      </c>
      <c r="M160" s="15">
        <v>53.365234375</v>
      </c>
      <c r="N160" s="15">
        <v>81.021484375</v>
      </c>
      <c r="O160" s="15">
        <v>2.02783203125</v>
      </c>
      <c r="P160" s="15">
        <v>17.9521484375</v>
      </c>
      <c r="Q160" s="15">
        <v>58.0732421875</v>
      </c>
      <c r="R160" s="15">
        <v>-9.2978515625</v>
      </c>
      <c r="S160" s="15">
        <v>49.5791015625</v>
      </c>
      <c r="T160" s="15">
        <v>-14.0361328125</v>
      </c>
      <c r="U160" s="15">
        <v>-9.84619140625</v>
      </c>
      <c r="V160" s="15">
        <v>16.0185546875</v>
      </c>
      <c r="W160" s="36">
        <v>-29.42236328125</v>
      </c>
      <c r="X160" s="16">
        <v>4.7734872245005389E-2</v>
      </c>
      <c r="Y160" s="16">
        <v>3.8934966633431913</v>
      </c>
      <c r="Z160" s="16">
        <v>11.461218414559674</v>
      </c>
      <c r="AA160" s="16">
        <v>15.774463522373818</v>
      </c>
      <c r="AB160" s="16">
        <v>15.962410587062303</v>
      </c>
      <c r="AC160" s="16">
        <v>7.962410587062303</v>
      </c>
      <c r="AD160" s="16">
        <v>15</v>
      </c>
      <c r="AE160" s="16">
        <v>11</v>
      </c>
      <c r="AF160" s="16">
        <v>17</v>
      </c>
      <c r="AG160" s="16">
        <v>19</v>
      </c>
      <c r="AH160" s="16">
        <v>38</v>
      </c>
      <c r="AI160" s="16">
        <v>14</v>
      </c>
      <c r="AJ160" s="16">
        <v>27</v>
      </c>
      <c r="AK160" s="16">
        <v>19</v>
      </c>
      <c r="AL160" s="16">
        <v>29</v>
      </c>
      <c r="AM160" s="16">
        <v>7</v>
      </c>
      <c r="AN160" s="16">
        <v>11</v>
      </c>
      <c r="AO160" s="16">
        <v>18</v>
      </c>
      <c r="AP160" s="17">
        <v>35</v>
      </c>
      <c r="AQ160" s="37">
        <v>2</v>
      </c>
    </row>
    <row r="161" spans="1:43" x14ac:dyDescent="0.25">
      <c r="A161">
        <v>1466</v>
      </c>
      <c r="B161" t="s">
        <v>490</v>
      </c>
      <c r="C161">
        <v>0</v>
      </c>
      <c r="D161" s="15">
        <v>-10.38720703125</v>
      </c>
      <c r="E161" s="15">
        <v>42.82470703125</v>
      </c>
      <c r="F161" s="15">
        <v>27.7568359375</v>
      </c>
      <c r="G161" s="15">
        <v>35.2431640625</v>
      </c>
      <c r="H161" s="15">
        <v>7.5400390625</v>
      </c>
      <c r="I161" s="15">
        <v>4.14892578125</v>
      </c>
      <c r="J161" s="15">
        <v>7.07373046875</v>
      </c>
      <c r="K161" s="15">
        <v>15.0751953125</v>
      </c>
      <c r="L161" s="15">
        <v>39.50830078125</v>
      </c>
      <c r="M161" s="15">
        <v>9.35791015625</v>
      </c>
      <c r="N161" s="15">
        <v>60.0146484375</v>
      </c>
      <c r="O161" s="15">
        <v>20.25341796875</v>
      </c>
      <c r="P161" s="15">
        <v>22.6767578125</v>
      </c>
      <c r="Q161" s="15">
        <v>7.25732421875</v>
      </c>
      <c r="R161" s="15">
        <v>24.64697265625</v>
      </c>
      <c r="S161" s="15">
        <v>33.28173828125</v>
      </c>
      <c r="T161" s="15">
        <v>8.3037109375</v>
      </c>
      <c r="U161" s="15">
        <v>-13.69921875</v>
      </c>
      <c r="V161" s="15">
        <v>39.86572265625</v>
      </c>
      <c r="W161" s="36">
        <v>25.93408203125</v>
      </c>
      <c r="X161" s="18">
        <v>21.150804959541336</v>
      </c>
      <c r="Y161" s="18">
        <v>4.9050242388960701</v>
      </c>
      <c r="Z161" s="18">
        <v>5.5195343850036496</v>
      </c>
      <c r="AA161" s="18">
        <v>4.7988748588387367</v>
      </c>
      <c r="AB161" s="18">
        <v>3.9664791431397894</v>
      </c>
      <c r="AC161" s="18">
        <v>4.9664791431397894</v>
      </c>
      <c r="AD161" s="18">
        <v>11</v>
      </c>
      <c r="AE161" s="18">
        <v>3</v>
      </c>
      <c r="AF161" s="18">
        <v>11</v>
      </c>
      <c r="AG161" s="18">
        <v>0</v>
      </c>
      <c r="AH161" s="18">
        <v>28</v>
      </c>
      <c r="AI161" s="18">
        <v>7</v>
      </c>
      <c r="AJ161" s="18">
        <v>28</v>
      </c>
      <c r="AK161" s="18">
        <v>22</v>
      </c>
      <c r="AL161" s="18">
        <v>4</v>
      </c>
      <c r="AM161" s="18">
        <v>46</v>
      </c>
      <c r="AN161" s="18">
        <v>43</v>
      </c>
      <c r="AO161" s="18">
        <v>112</v>
      </c>
      <c r="AP161" s="19">
        <v>72</v>
      </c>
      <c r="AQ161" s="37">
        <v>7</v>
      </c>
    </row>
    <row r="162" spans="1:43" x14ac:dyDescent="0.25">
      <c r="A162">
        <v>1470</v>
      </c>
      <c r="B162" t="s">
        <v>491</v>
      </c>
      <c r="C162">
        <v>0</v>
      </c>
      <c r="D162" s="15">
        <v>-1.08642578125</v>
      </c>
      <c r="E162" s="15">
        <v>44.31396484375</v>
      </c>
      <c r="F162" s="15">
        <v>-26.0654296875</v>
      </c>
      <c r="G162" s="15">
        <v>-0.80517578125</v>
      </c>
      <c r="H162" s="15">
        <v>-6.19775390625</v>
      </c>
      <c r="I162" s="15">
        <v>13.5986328125</v>
      </c>
      <c r="J162" s="15">
        <v>-27.59130859375</v>
      </c>
      <c r="K162" s="15">
        <v>38.72509765625</v>
      </c>
      <c r="L162" s="15">
        <v>12.2392578125</v>
      </c>
      <c r="M162" s="15">
        <v>35.3330078125</v>
      </c>
      <c r="N162" s="15">
        <v>46.99169921875</v>
      </c>
      <c r="O162" s="15">
        <v>76.31689453125</v>
      </c>
      <c r="P162" s="15">
        <v>6.9150390625</v>
      </c>
      <c r="Q162" s="15">
        <v>24.75</v>
      </c>
      <c r="R162" s="15">
        <v>44.52099609375</v>
      </c>
      <c r="S162" s="15">
        <v>16.41796875</v>
      </c>
      <c r="T162" s="15">
        <v>43.73779296875</v>
      </c>
      <c r="U162" s="15">
        <v>-4.4931640625</v>
      </c>
      <c r="V162" s="15">
        <v>39.052734375</v>
      </c>
      <c r="W162" s="36">
        <v>43.78759765625</v>
      </c>
      <c r="X162" s="16">
        <v>8.5410557241783476</v>
      </c>
      <c r="Y162" s="16">
        <v>29.836828600730474</v>
      </c>
      <c r="Z162" s="16">
        <v>26.174544686048275</v>
      </c>
      <c r="AA162" s="16">
        <v>32.654460566252766</v>
      </c>
      <c r="AB162" s="16">
        <v>33.942410094375461</v>
      </c>
      <c r="AC162" s="16">
        <v>22.942410094375461</v>
      </c>
      <c r="AD162" s="16">
        <v>11</v>
      </c>
      <c r="AE162" s="16">
        <v>6</v>
      </c>
      <c r="AF162" s="16">
        <v>31</v>
      </c>
      <c r="AG162" s="16">
        <v>13</v>
      </c>
      <c r="AH162" s="16">
        <v>14</v>
      </c>
      <c r="AI162" s="16">
        <v>8</v>
      </c>
      <c r="AJ162" s="16">
        <v>19</v>
      </c>
      <c r="AK162" s="16">
        <v>16</v>
      </c>
      <c r="AL162" s="16">
        <v>11</v>
      </c>
      <c r="AM162" s="16">
        <v>19</v>
      </c>
      <c r="AN162" s="16">
        <v>32</v>
      </c>
      <c r="AO162" s="16">
        <v>56</v>
      </c>
      <c r="AP162" s="17">
        <v>10</v>
      </c>
      <c r="AQ162" s="37">
        <v>6</v>
      </c>
    </row>
    <row r="163" spans="1:43" x14ac:dyDescent="0.25">
      <c r="A163">
        <v>1471</v>
      </c>
      <c r="B163" t="s">
        <v>492</v>
      </c>
      <c r="C163">
        <v>0</v>
      </c>
      <c r="D163" s="15">
        <v>25.00732421875</v>
      </c>
      <c r="E163" s="15">
        <v>53.62109375</v>
      </c>
      <c r="F163" s="15">
        <v>43.13134765625</v>
      </c>
      <c r="G163" s="15">
        <v>41.0859375</v>
      </c>
      <c r="H163" s="15">
        <v>26.197265625</v>
      </c>
      <c r="I163" s="15">
        <v>8.939453125</v>
      </c>
      <c r="J163" s="15">
        <v>30.97021484375</v>
      </c>
      <c r="K163" s="15">
        <v>-3.7802734375</v>
      </c>
      <c r="L163" s="15">
        <v>29.47119140625</v>
      </c>
      <c r="M163" s="15">
        <v>82.7939453125</v>
      </c>
      <c r="N163" s="15">
        <v>70.0556640625</v>
      </c>
      <c r="O163" s="15">
        <v>18.91064453125</v>
      </c>
      <c r="P163" s="15">
        <v>15.05029296875</v>
      </c>
      <c r="Q163" s="15">
        <v>18.88232421875</v>
      </c>
      <c r="R163" s="15">
        <v>24.2939453125</v>
      </c>
      <c r="S163" s="15">
        <v>64.30224609375</v>
      </c>
      <c r="T163" s="15">
        <v>42.36669921875</v>
      </c>
      <c r="U163" s="15">
        <v>-19.19287109375</v>
      </c>
      <c r="V163" s="15">
        <v>71.39111328125</v>
      </c>
      <c r="W163" s="36">
        <v>-31.873046875</v>
      </c>
      <c r="X163" s="18">
        <v>16.549381805288256</v>
      </c>
      <c r="Y163" s="18">
        <v>31.593456532916708</v>
      </c>
      <c r="Z163" s="18">
        <v>19.059818338795498</v>
      </c>
      <c r="AA163" s="18">
        <v>17.446512682361593</v>
      </c>
      <c r="AB163" s="18">
        <v>35.678529288501245</v>
      </c>
      <c r="AC163" s="18">
        <v>18.678529288501249</v>
      </c>
      <c r="AD163" s="18">
        <v>32.72493260972918</v>
      </c>
      <c r="AE163" s="18">
        <v>12.72493260972918</v>
      </c>
      <c r="AF163" s="18">
        <v>5.7249326097291799</v>
      </c>
      <c r="AG163" s="18">
        <v>1.7249326097291795</v>
      </c>
      <c r="AH163" s="18">
        <v>3.7249326097291795</v>
      </c>
      <c r="AI163" s="18">
        <v>16.72493260972918</v>
      </c>
      <c r="AJ163" s="18">
        <v>27.72493260972918</v>
      </c>
      <c r="AK163" s="18">
        <v>52.72493260972918</v>
      </c>
      <c r="AL163" s="18">
        <v>11.72493260972918</v>
      </c>
      <c r="AM163" s="18">
        <v>26.72493260972918</v>
      </c>
      <c r="AN163" s="18">
        <v>8.7249326097291799</v>
      </c>
      <c r="AO163" s="18">
        <v>72.72493260972918</v>
      </c>
      <c r="AP163" s="19">
        <v>6.7249326097291799</v>
      </c>
      <c r="AQ163" s="37">
        <v>8.7249326097291799</v>
      </c>
    </row>
    <row r="164" spans="1:43" x14ac:dyDescent="0.25">
      <c r="A164">
        <v>1472</v>
      </c>
      <c r="B164" t="s">
        <v>493</v>
      </c>
      <c r="C164">
        <v>0</v>
      </c>
      <c r="D164" s="15">
        <v>38.80859375</v>
      </c>
      <c r="E164" s="15">
        <v>15.82861328125</v>
      </c>
      <c r="F164" s="15">
        <v>44.14697265625</v>
      </c>
      <c r="G164" s="15">
        <v>1.845703125</v>
      </c>
      <c r="H164" s="15">
        <v>-5.87109375</v>
      </c>
      <c r="I164" s="15">
        <v>53.6201171875</v>
      </c>
      <c r="J164" s="15">
        <v>86.41943359375</v>
      </c>
      <c r="K164" s="15">
        <v>65.94482421875</v>
      </c>
      <c r="L164" s="15">
        <v>59.9140625</v>
      </c>
      <c r="M164" s="15">
        <v>55.19580078125</v>
      </c>
      <c r="N164" s="15">
        <v>74.37646484375</v>
      </c>
      <c r="O164" s="15">
        <v>2.44189453125</v>
      </c>
      <c r="P164" s="15">
        <v>26.07763671875</v>
      </c>
      <c r="Q164" s="15">
        <v>25.599609375</v>
      </c>
      <c r="R164" s="15">
        <v>61.89794921875</v>
      </c>
      <c r="S164" s="15">
        <v>-27.89599609375</v>
      </c>
      <c r="T164" s="15">
        <v>54.509765625</v>
      </c>
      <c r="U164" s="15">
        <v>-34.69921875</v>
      </c>
      <c r="V164" s="15">
        <v>30.02978515625</v>
      </c>
      <c r="W164" s="36">
        <v>-0.8095703125</v>
      </c>
      <c r="X164" s="16">
        <v>-1.0011396624576521</v>
      </c>
      <c r="Y164" s="16">
        <v>1.8880304324882891</v>
      </c>
      <c r="Z164" s="16">
        <v>4.4335657172936971</v>
      </c>
      <c r="AA164" s="16">
        <v>7.7628879746810826</v>
      </c>
      <c r="AB164" s="16">
        <v>8.960481329113513</v>
      </c>
      <c r="AC164" s="16">
        <v>2.9604813291135139</v>
      </c>
      <c r="AD164" s="16">
        <v>46</v>
      </c>
      <c r="AE164" s="16">
        <v>10</v>
      </c>
      <c r="AF164" s="16">
        <v>11</v>
      </c>
      <c r="AG164" s="16">
        <v>9</v>
      </c>
      <c r="AH164" s="16">
        <v>12</v>
      </c>
      <c r="AI164" s="16">
        <v>14</v>
      </c>
      <c r="AJ164" s="16">
        <v>84</v>
      </c>
      <c r="AK164" s="16">
        <v>21</v>
      </c>
      <c r="AL164" s="16">
        <v>38</v>
      </c>
      <c r="AM164" s="16">
        <v>13</v>
      </c>
      <c r="AN164" s="16">
        <v>32</v>
      </c>
      <c r="AO164" s="16">
        <v>29</v>
      </c>
      <c r="AP164" s="17">
        <v>12</v>
      </c>
      <c r="AQ164" s="37">
        <v>5</v>
      </c>
    </row>
    <row r="165" spans="1:43" x14ac:dyDescent="0.25">
      <c r="A165">
        <v>1473</v>
      </c>
      <c r="B165" t="s">
        <v>494</v>
      </c>
      <c r="C165">
        <v>1</v>
      </c>
      <c r="D165" s="15">
        <v>-13.1171875</v>
      </c>
      <c r="E165" s="15">
        <v>8.38525390625</v>
      </c>
      <c r="F165" s="15">
        <v>-23.07177734375</v>
      </c>
      <c r="G165" s="15">
        <v>25.50537109375</v>
      </c>
      <c r="H165" s="15">
        <v>-35.24072265625</v>
      </c>
      <c r="I165" s="15">
        <v>19.4033203125</v>
      </c>
      <c r="J165" s="15">
        <v>9.21533203125</v>
      </c>
      <c r="K165" s="15">
        <v>27.71044921875</v>
      </c>
      <c r="L165" s="15">
        <v>23.046875</v>
      </c>
      <c r="M165" s="15">
        <v>79.49853515625</v>
      </c>
      <c r="N165" s="15">
        <v>54.9892578125</v>
      </c>
      <c r="O165" s="15">
        <v>-7.89111328125</v>
      </c>
      <c r="P165" s="15">
        <v>-19.31201171875</v>
      </c>
      <c r="Q165" s="15">
        <v>23.0283203125</v>
      </c>
      <c r="R165" s="15">
        <v>-6.84130859375</v>
      </c>
      <c r="S165" s="15">
        <v>-31.2412109375</v>
      </c>
      <c r="T165" s="15">
        <v>18.20849609375</v>
      </c>
      <c r="U165" s="15">
        <v>-2.38916015625</v>
      </c>
      <c r="V165" s="15">
        <v>-36.86279296875</v>
      </c>
      <c r="W165" s="36">
        <v>38.8525390625</v>
      </c>
      <c r="X165" s="18">
        <v>-0.90595256462949303</v>
      </c>
      <c r="Y165" s="18">
        <v>-0.1013236420967196</v>
      </c>
      <c r="Z165" s="18">
        <v>8.4874215752754179</v>
      </c>
      <c r="AA165" s="18">
        <v>0.78543228732459369</v>
      </c>
      <c r="AB165" s="18">
        <v>4.9642387145540994</v>
      </c>
      <c r="AC165" s="18">
        <v>5.9642387145540994</v>
      </c>
      <c r="AD165" s="18">
        <v>2</v>
      </c>
      <c r="AE165" s="18">
        <v>2</v>
      </c>
      <c r="AF165" s="18">
        <v>1</v>
      </c>
      <c r="AG165" s="18">
        <v>0</v>
      </c>
      <c r="AH165" s="18">
        <v>20</v>
      </c>
      <c r="AI165" s="18">
        <v>2</v>
      </c>
      <c r="AJ165" s="18">
        <v>1</v>
      </c>
      <c r="AK165" s="18">
        <v>11</v>
      </c>
      <c r="AL165" s="18">
        <v>68</v>
      </c>
      <c r="AM165" s="18">
        <v>3</v>
      </c>
      <c r="AN165" s="18">
        <v>3</v>
      </c>
      <c r="AO165" s="18">
        <v>3</v>
      </c>
      <c r="AP165" s="19">
        <v>-1</v>
      </c>
      <c r="AQ165" s="37">
        <v>1</v>
      </c>
    </row>
    <row r="166" spans="1:43" x14ac:dyDescent="0.25">
      <c r="A166">
        <v>1480</v>
      </c>
      <c r="B166" t="s">
        <v>495</v>
      </c>
      <c r="C166">
        <v>0</v>
      </c>
      <c r="D166" s="15">
        <v>2241.53125</v>
      </c>
      <c r="E166" s="15">
        <v>1799.171875</v>
      </c>
      <c r="F166" s="15">
        <v>3423.109375</v>
      </c>
      <c r="G166" s="15">
        <v>3751.015625</v>
      </c>
      <c r="H166" s="15">
        <v>3400.1875</v>
      </c>
      <c r="I166" s="15">
        <v>3678.75</v>
      </c>
      <c r="J166" s="15">
        <v>2876.84375</v>
      </c>
      <c r="K166" s="15">
        <v>3480.625</v>
      </c>
      <c r="L166" s="15">
        <v>3963.03125</v>
      </c>
      <c r="M166" s="15">
        <v>3655.78125</v>
      </c>
      <c r="N166" s="15">
        <v>4365.25</v>
      </c>
      <c r="O166" s="15">
        <v>3970.90625</v>
      </c>
      <c r="P166" s="15">
        <v>3940.625</v>
      </c>
      <c r="Q166" s="15">
        <v>4138.28125</v>
      </c>
      <c r="R166" s="15">
        <v>2287.6875</v>
      </c>
      <c r="S166" s="15">
        <v>2799.9375</v>
      </c>
      <c r="T166" s="15">
        <v>5647.21875</v>
      </c>
      <c r="U166" s="15">
        <v>4877.9375</v>
      </c>
      <c r="V166" s="15">
        <v>3247.9375</v>
      </c>
      <c r="W166" s="36">
        <v>3021.4375</v>
      </c>
      <c r="X166" s="16">
        <v>2087.0302522686284</v>
      </c>
      <c r="Y166" s="16">
        <v>1453.0757518984651</v>
      </c>
      <c r="Z166" s="16">
        <v>2581.0302743098819</v>
      </c>
      <c r="AA166" s="16">
        <v>1384.4545334320435</v>
      </c>
      <c r="AB166" s="16">
        <v>2020.9090889053407</v>
      </c>
      <c r="AC166" s="16">
        <v>1585.9090889053407</v>
      </c>
      <c r="AD166" s="16">
        <v>2014</v>
      </c>
      <c r="AE166" s="16">
        <v>2577</v>
      </c>
      <c r="AF166" s="16">
        <v>2016</v>
      </c>
      <c r="AG166" s="16">
        <v>2550</v>
      </c>
      <c r="AH166" s="16">
        <v>2654</v>
      </c>
      <c r="AI166" s="16">
        <v>2198</v>
      </c>
      <c r="AJ166" s="16">
        <v>3121</v>
      </c>
      <c r="AK166" s="16">
        <v>4336</v>
      </c>
      <c r="AL166" s="16">
        <v>4527</v>
      </c>
      <c r="AM166" s="16">
        <v>5294</v>
      </c>
      <c r="AN166" s="16">
        <v>5896</v>
      </c>
      <c r="AO166" s="16">
        <v>5001</v>
      </c>
      <c r="AP166" s="17">
        <v>4420</v>
      </c>
      <c r="AQ166" s="37">
        <v>2108</v>
      </c>
    </row>
    <row r="167" spans="1:43" x14ac:dyDescent="0.25">
      <c r="A167">
        <v>1481</v>
      </c>
      <c r="B167" t="s">
        <v>496</v>
      </c>
      <c r="C167">
        <v>0</v>
      </c>
      <c r="D167" s="15">
        <v>286.15625</v>
      </c>
      <c r="E167" s="15">
        <v>202.326171875</v>
      </c>
      <c r="F167" s="15">
        <v>212.212890625</v>
      </c>
      <c r="G167" s="15">
        <v>229.42578125</v>
      </c>
      <c r="H167" s="15">
        <v>271.92578125</v>
      </c>
      <c r="I167" s="15">
        <v>250.99609375</v>
      </c>
      <c r="J167" s="15">
        <v>240.298828125</v>
      </c>
      <c r="K167" s="15">
        <v>244.439453125</v>
      </c>
      <c r="L167" s="15">
        <v>445.48828125</v>
      </c>
      <c r="M167" s="15">
        <v>306.3984375</v>
      </c>
      <c r="N167" s="15">
        <v>568.953125</v>
      </c>
      <c r="O167" s="15">
        <v>809.94921875</v>
      </c>
      <c r="P167" s="15">
        <v>995.462890625</v>
      </c>
      <c r="Q167" s="15">
        <v>652.697265625</v>
      </c>
      <c r="R167" s="15">
        <v>271.8671875</v>
      </c>
      <c r="S167" s="15">
        <v>80.1015625</v>
      </c>
      <c r="T167" s="15">
        <v>243.66796875</v>
      </c>
      <c r="U167" s="15">
        <v>295.5078125</v>
      </c>
      <c r="V167" s="15">
        <v>531.79296875</v>
      </c>
      <c r="W167" s="36">
        <v>473.73046875</v>
      </c>
      <c r="X167" s="18">
        <v>397.56704365853687</v>
      </c>
      <c r="Y167" s="18">
        <v>355.39236672496793</v>
      </c>
      <c r="Z167" s="18">
        <v>153.92609049101429</v>
      </c>
      <c r="AA167" s="18">
        <v>166.71324718228504</v>
      </c>
      <c r="AB167" s="18">
        <v>164.78554119704751</v>
      </c>
      <c r="AC167" s="18">
        <v>10.785541197047509</v>
      </c>
      <c r="AD167" s="18">
        <v>227</v>
      </c>
      <c r="AE167" s="18">
        <v>287</v>
      </c>
      <c r="AF167" s="18">
        <v>288</v>
      </c>
      <c r="AG167" s="18">
        <v>173</v>
      </c>
      <c r="AH167" s="18">
        <v>290</v>
      </c>
      <c r="AI167" s="18">
        <v>449</v>
      </c>
      <c r="AJ167" s="18">
        <v>690</v>
      </c>
      <c r="AK167" s="18">
        <v>767</v>
      </c>
      <c r="AL167" s="18">
        <v>725</v>
      </c>
      <c r="AM167" s="18">
        <v>237</v>
      </c>
      <c r="AN167" s="18">
        <v>218</v>
      </c>
      <c r="AO167" s="18">
        <v>638</v>
      </c>
      <c r="AP167" s="19">
        <v>589</v>
      </c>
      <c r="AQ167" s="37">
        <v>297</v>
      </c>
    </row>
    <row r="168" spans="1:43" x14ac:dyDescent="0.25">
      <c r="A168">
        <v>1482</v>
      </c>
      <c r="B168" t="s">
        <v>497</v>
      </c>
      <c r="C168">
        <v>0</v>
      </c>
      <c r="D168" s="15">
        <v>167.103515625</v>
      </c>
      <c r="E168" s="15">
        <v>369.744140625</v>
      </c>
      <c r="F168" s="15">
        <v>294.244140625</v>
      </c>
      <c r="G168" s="15">
        <v>246.052734375</v>
      </c>
      <c r="H168" s="15">
        <v>315.515625</v>
      </c>
      <c r="I168" s="15">
        <v>244.216796875</v>
      </c>
      <c r="J168" s="15">
        <v>215.474609375</v>
      </c>
      <c r="K168" s="15">
        <v>220.4765625</v>
      </c>
      <c r="L168" s="15">
        <v>242.033203125</v>
      </c>
      <c r="M168" s="15">
        <v>283.15625</v>
      </c>
      <c r="N168" s="15">
        <v>268.208984375</v>
      </c>
      <c r="O168" s="15">
        <v>364.375</v>
      </c>
      <c r="P168" s="15">
        <v>447.875</v>
      </c>
      <c r="Q168" s="15">
        <v>566.009765625</v>
      </c>
      <c r="R168" s="15">
        <v>334.384765625</v>
      </c>
      <c r="S168" s="15">
        <v>613.314453125</v>
      </c>
      <c r="T168" s="15">
        <v>404.796875</v>
      </c>
      <c r="U168" s="15">
        <v>366.798828125</v>
      </c>
      <c r="V168" s="15">
        <v>287.123046875</v>
      </c>
      <c r="W168" s="36">
        <v>120.111328125</v>
      </c>
      <c r="X168" s="16">
        <v>133.43412971407309</v>
      </c>
      <c r="Y168" s="16">
        <v>497.60118556012657</v>
      </c>
      <c r="Z168" s="16">
        <v>260.98246812769924</v>
      </c>
      <c r="AA168" s="16">
        <v>103.15545177438572</v>
      </c>
      <c r="AB168" s="16">
        <v>151.85924196239762</v>
      </c>
      <c r="AC168" s="16">
        <v>110.85924196239762</v>
      </c>
      <c r="AD168" s="16">
        <v>71</v>
      </c>
      <c r="AE168" s="16">
        <v>217</v>
      </c>
      <c r="AF168" s="16">
        <v>221</v>
      </c>
      <c r="AG168" s="16">
        <v>285</v>
      </c>
      <c r="AH168" s="16">
        <v>179</v>
      </c>
      <c r="AI168" s="16">
        <v>401</v>
      </c>
      <c r="AJ168" s="16">
        <v>425</v>
      </c>
      <c r="AK168" s="16">
        <v>573</v>
      </c>
      <c r="AL168" s="16">
        <v>426</v>
      </c>
      <c r="AM168" s="16">
        <v>531</v>
      </c>
      <c r="AN168" s="16">
        <v>273</v>
      </c>
      <c r="AO168" s="16">
        <v>733</v>
      </c>
      <c r="AP168" s="17">
        <v>343</v>
      </c>
      <c r="AQ168" s="37">
        <v>75</v>
      </c>
    </row>
    <row r="169" spans="1:43" x14ac:dyDescent="0.25">
      <c r="A169">
        <v>1484</v>
      </c>
      <c r="B169" t="s">
        <v>498</v>
      </c>
      <c r="C169">
        <v>1</v>
      </c>
      <c r="D169" s="15">
        <v>22.4091796875</v>
      </c>
      <c r="E169" s="15">
        <v>33.76171875</v>
      </c>
      <c r="F169" s="15">
        <v>13.96533203125</v>
      </c>
      <c r="G169" s="15">
        <v>0.81005859375</v>
      </c>
      <c r="H169" s="15">
        <v>41.55322265625</v>
      </c>
      <c r="I169" s="15">
        <v>-24.47314453125</v>
      </c>
      <c r="J169" s="15">
        <v>57.2568359375</v>
      </c>
      <c r="K169" s="15">
        <v>1.1748046875</v>
      </c>
      <c r="L169" s="15">
        <v>-15.634765625</v>
      </c>
      <c r="M169" s="15">
        <v>104.439453125</v>
      </c>
      <c r="N169" s="15">
        <v>55.09326171875</v>
      </c>
      <c r="O169" s="15">
        <v>42.03955078125</v>
      </c>
      <c r="P169" s="15">
        <v>3.7275390625</v>
      </c>
      <c r="Q169" s="15">
        <v>1.49267578125</v>
      </c>
      <c r="R169" s="15">
        <v>-46.31689453125</v>
      </c>
      <c r="S169" s="15">
        <v>-13.59814453125</v>
      </c>
      <c r="T169" s="15">
        <v>-17.40478515625</v>
      </c>
      <c r="U169" s="15">
        <v>-50.87548828125</v>
      </c>
      <c r="V169" s="15">
        <v>-15.572265625</v>
      </c>
      <c r="W169" s="36">
        <v>15.748046875</v>
      </c>
      <c r="X169" s="18">
        <v>65.50439982315136</v>
      </c>
      <c r="Y169" s="18">
        <v>8.8327289275892955</v>
      </c>
      <c r="Z169" s="18">
        <v>34.153805163098795</v>
      </c>
      <c r="AA169" s="18">
        <v>2.6457789054832155</v>
      </c>
      <c r="AB169" s="18">
        <v>11.94096315091387</v>
      </c>
      <c r="AC169" s="18">
        <v>12.94096315091387</v>
      </c>
      <c r="AD169" s="18">
        <v>35</v>
      </c>
      <c r="AE169" s="18">
        <v>14</v>
      </c>
      <c r="AF169" s="18">
        <v>12</v>
      </c>
      <c r="AG169" s="18">
        <v>72</v>
      </c>
      <c r="AH169" s="18">
        <v>19</v>
      </c>
      <c r="AI169" s="18">
        <v>59</v>
      </c>
      <c r="AJ169" s="18">
        <v>20</v>
      </c>
      <c r="AK169" s="18">
        <v>130</v>
      </c>
      <c r="AL169" s="18">
        <v>29</v>
      </c>
      <c r="AM169" s="18">
        <v>31</v>
      </c>
      <c r="AN169" s="18">
        <v>40</v>
      </c>
      <c r="AO169" s="18">
        <v>41</v>
      </c>
      <c r="AP169" s="19">
        <v>14</v>
      </c>
      <c r="AQ169" s="37">
        <v>14</v>
      </c>
    </row>
    <row r="170" spans="1:43" x14ac:dyDescent="0.25">
      <c r="A170">
        <v>1485</v>
      </c>
      <c r="B170" t="s">
        <v>499</v>
      </c>
      <c r="C170">
        <v>0</v>
      </c>
      <c r="D170" s="15">
        <v>105.482421875</v>
      </c>
      <c r="E170" s="15">
        <v>199.931640625</v>
      </c>
      <c r="F170" s="15">
        <v>195.287109375</v>
      </c>
      <c r="G170" s="15">
        <v>217.337890625</v>
      </c>
      <c r="H170" s="15">
        <v>283.8203125</v>
      </c>
      <c r="I170" s="15">
        <v>272.666015625</v>
      </c>
      <c r="J170" s="15">
        <v>304.130859375</v>
      </c>
      <c r="K170" s="15">
        <v>309.490234375</v>
      </c>
      <c r="L170" s="15">
        <v>233.74609375</v>
      </c>
      <c r="M170" s="15">
        <v>341.171875</v>
      </c>
      <c r="N170" s="15">
        <v>448.6484375</v>
      </c>
      <c r="O170" s="15">
        <v>258.255859375</v>
      </c>
      <c r="P170" s="15">
        <v>278.7734375</v>
      </c>
      <c r="Q170" s="15">
        <v>137.67578125</v>
      </c>
      <c r="R170" s="15">
        <v>101.630859375</v>
      </c>
      <c r="S170" s="15">
        <v>142.63671875</v>
      </c>
      <c r="T170" s="15">
        <v>95.798828125</v>
      </c>
      <c r="U170" s="15">
        <v>0.904296875</v>
      </c>
      <c r="V170" s="15">
        <v>45.845703125</v>
      </c>
      <c r="W170" s="36">
        <v>-16.625</v>
      </c>
      <c r="X170" s="16">
        <v>59.891822824625528</v>
      </c>
      <c r="Y170" s="16">
        <v>151.42869071064891</v>
      </c>
      <c r="Z170" s="16">
        <v>204.10984712445918</v>
      </c>
      <c r="AA170" s="16">
        <v>164.79016856372709</v>
      </c>
      <c r="AB170" s="16">
        <v>82.798361427287844</v>
      </c>
      <c r="AC170" s="16">
        <v>89.798361427287844</v>
      </c>
      <c r="AD170" s="16">
        <v>160</v>
      </c>
      <c r="AE170" s="16">
        <v>142</v>
      </c>
      <c r="AF170" s="16">
        <v>128</v>
      </c>
      <c r="AG170" s="16">
        <v>243</v>
      </c>
      <c r="AH170" s="16">
        <v>170</v>
      </c>
      <c r="AI170" s="16">
        <v>88</v>
      </c>
      <c r="AJ170" s="16">
        <v>0</v>
      </c>
      <c r="AK170" s="16">
        <v>471</v>
      </c>
      <c r="AL170" s="16">
        <v>344</v>
      </c>
      <c r="AM170" s="16">
        <v>118</v>
      </c>
      <c r="AN170" s="16">
        <v>174</v>
      </c>
      <c r="AO170" s="16">
        <v>72</v>
      </c>
      <c r="AP170" s="17">
        <v>61</v>
      </c>
      <c r="AQ170" s="37">
        <v>16</v>
      </c>
    </row>
    <row r="171" spans="1:43" x14ac:dyDescent="0.25">
      <c r="A171">
        <v>1486</v>
      </c>
      <c r="B171" t="s">
        <v>500</v>
      </c>
      <c r="C171">
        <v>1</v>
      </c>
      <c r="D171" s="15">
        <v>57.8505859375</v>
      </c>
      <c r="E171" s="15">
        <v>13.6025390625</v>
      </c>
      <c r="F171" s="15">
        <v>70.0712890625</v>
      </c>
      <c r="G171" s="15">
        <v>48.91845703125</v>
      </c>
      <c r="H171" s="15">
        <v>42.00146484375</v>
      </c>
      <c r="I171" s="15">
        <v>109.0439453125</v>
      </c>
      <c r="J171" s="15">
        <v>143.05322265625</v>
      </c>
      <c r="K171" s="15">
        <v>66.05419921875</v>
      </c>
      <c r="L171" s="15">
        <v>110.49169921875</v>
      </c>
      <c r="M171" s="15">
        <v>74.5732421875</v>
      </c>
      <c r="N171" s="15">
        <v>78.88134765625</v>
      </c>
      <c r="O171" s="15">
        <v>59.5546875</v>
      </c>
      <c r="P171" s="15">
        <v>14.97998046875</v>
      </c>
      <c r="Q171" s="15">
        <v>6.7314453125</v>
      </c>
      <c r="R171" s="15">
        <v>15.37939453125</v>
      </c>
      <c r="S171" s="15">
        <v>22.341796875</v>
      </c>
      <c r="T171" s="15">
        <v>13.5751953125</v>
      </c>
      <c r="U171" s="15">
        <v>101.67578125</v>
      </c>
      <c r="V171" s="15">
        <v>29.3818359375</v>
      </c>
      <c r="W171" s="36">
        <v>83.8466796875</v>
      </c>
      <c r="X171" s="18">
        <v>55.772815614542559</v>
      </c>
      <c r="Y171" s="18">
        <v>11.862749114784366</v>
      </c>
      <c r="Z171" s="18">
        <v>91.305671992438548</v>
      </c>
      <c r="AA171" s="18">
        <v>31.709351066602185</v>
      </c>
      <c r="AB171" s="18">
        <v>70.951558511100359</v>
      </c>
      <c r="AC171" s="18">
        <v>68.951558511100359</v>
      </c>
      <c r="AD171" s="18">
        <v>99</v>
      </c>
      <c r="AE171" s="18">
        <v>81</v>
      </c>
      <c r="AF171" s="18">
        <v>92</v>
      </c>
      <c r="AG171" s="18">
        <v>99</v>
      </c>
      <c r="AH171" s="18">
        <v>79</v>
      </c>
      <c r="AI171" s="18">
        <v>14</v>
      </c>
      <c r="AJ171" s="18">
        <v>0</v>
      </c>
      <c r="AK171" s="18">
        <v>54</v>
      </c>
      <c r="AL171" s="18">
        <v>91</v>
      </c>
      <c r="AM171" s="18">
        <v>35</v>
      </c>
      <c r="AN171" s="18">
        <v>78</v>
      </c>
      <c r="AO171" s="18">
        <v>301</v>
      </c>
      <c r="AP171" s="19">
        <v>16</v>
      </c>
      <c r="AQ171" s="37">
        <v>79</v>
      </c>
    </row>
    <row r="172" spans="1:43" x14ac:dyDescent="0.25">
      <c r="A172">
        <v>1487</v>
      </c>
      <c r="B172" t="s">
        <v>501</v>
      </c>
      <c r="C172">
        <v>0</v>
      </c>
      <c r="D172" s="15">
        <v>84.888671875</v>
      </c>
      <c r="E172" s="15">
        <v>17.42578125</v>
      </c>
      <c r="F172" s="15">
        <v>70.662109375</v>
      </c>
      <c r="G172" s="15">
        <v>29.384765625</v>
      </c>
      <c r="H172" s="15">
        <v>26.98828125</v>
      </c>
      <c r="I172" s="15">
        <v>142.80078125</v>
      </c>
      <c r="J172" s="15">
        <v>69.779296875</v>
      </c>
      <c r="K172" s="15">
        <v>221.48828125</v>
      </c>
      <c r="L172" s="15">
        <v>279.732421875</v>
      </c>
      <c r="M172" s="15">
        <v>251.998046875</v>
      </c>
      <c r="N172" s="15">
        <v>195.82421875</v>
      </c>
      <c r="O172" s="15">
        <v>69.771484375</v>
      </c>
      <c r="P172" s="15">
        <v>129.546875</v>
      </c>
      <c r="Q172" s="15">
        <v>181.029296875</v>
      </c>
      <c r="R172" s="15">
        <v>69.23046875</v>
      </c>
      <c r="S172" s="15">
        <v>90.4296875</v>
      </c>
      <c r="T172" s="15">
        <v>181.771484375</v>
      </c>
      <c r="U172" s="15">
        <v>118.94140625</v>
      </c>
      <c r="V172" s="15">
        <v>117.21875</v>
      </c>
      <c r="W172" s="36">
        <v>145.46875</v>
      </c>
      <c r="X172" s="16">
        <v>40.023721690091179</v>
      </c>
      <c r="Y172" s="16">
        <v>49.144043596115054</v>
      </c>
      <c r="Z172" s="16">
        <v>49.549212399702853</v>
      </c>
      <c r="AA172" s="16">
        <v>87.70488717971169</v>
      </c>
      <c r="AB172" s="16">
        <v>22.398292047717003</v>
      </c>
      <c r="AC172" s="16">
        <v>14.398292047717003</v>
      </c>
      <c r="AD172" s="16">
        <v>73.536973021318062</v>
      </c>
      <c r="AE172" s="16">
        <v>71.536973021318062</v>
      </c>
      <c r="AF172" s="16">
        <v>43.536973021318062</v>
      </c>
      <c r="AG172" s="16">
        <v>77.536973021318062</v>
      </c>
      <c r="AH172" s="16">
        <v>42.536973021318062</v>
      </c>
      <c r="AI172" s="16">
        <v>141.53697302131806</v>
      </c>
      <c r="AJ172" s="16">
        <v>112.53697302131806</v>
      </c>
      <c r="AK172" s="16">
        <v>106.53697302131806</v>
      </c>
      <c r="AL172" s="16">
        <v>123.53697302131806</v>
      </c>
      <c r="AM172" s="16">
        <v>249.53697302131806</v>
      </c>
      <c r="AN172" s="16">
        <v>279.53697302131809</v>
      </c>
      <c r="AO172" s="16">
        <v>181.53697302131806</v>
      </c>
      <c r="AP172" s="17">
        <v>147.53697302131806</v>
      </c>
      <c r="AQ172" s="37">
        <v>16.536973021318065</v>
      </c>
    </row>
    <row r="173" spans="1:43" x14ac:dyDescent="0.25">
      <c r="A173">
        <v>1488</v>
      </c>
      <c r="B173" t="s">
        <v>502</v>
      </c>
      <c r="C173">
        <v>0</v>
      </c>
      <c r="D173" s="15">
        <v>201.650390625</v>
      </c>
      <c r="E173" s="15">
        <v>239.37109375</v>
      </c>
      <c r="F173" s="15">
        <v>162.224609375</v>
      </c>
      <c r="G173" s="15">
        <v>215.4921875</v>
      </c>
      <c r="H173" s="15">
        <v>250.08984375</v>
      </c>
      <c r="I173" s="15">
        <v>219.576171875</v>
      </c>
      <c r="J173" s="15">
        <v>213.197265625</v>
      </c>
      <c r="K173" s="15">
        <v>411.16796875</v>
      </c>
      <c r="L173" s="15">
        <v>282.306640625</v>
      </c>
      <c r="M173" s="15">
        <v>101.40625</v>
      </c>
      <c r="N173" s="15">
        <v>282.83203125</v>
      </c>
      <c r="O173" s="15">
        <v>269.2265625</v>
      </c>
      <c r="P173" s="15">
        <v>213.79296875</v>
      </c>
      <c r="Q173" s="15">
        <v>173.294921875</v>
      </c>
      <c r="R173" s="15">
        <v>120.4296875</v>
      </c>
      <c r="S173" s="15">
        <v>20.810546875</v>
      </c>
      <c r="T173" s="15">
        <v>72.20703125</v>
      </c>
      <c r="U173" s="15">
        <v>54.169921875</v>
      </c>
      <c r="V173" s="15">
        <v>153.76171875</v>
      </c>
      <c r="W173" s="36">
        <v>167.701171875</v>
      </c>
      <c r="X173" s="18">
        <v>126.59345167325527</v>
      </c>
      <c r="Y173" s="18">
        <v>300.39532025292988</v>
      </c>
      <c r="Z173" s="18">
        <v>471.94103186776283</v>
      </c>
      <c r="AA173" s="18">
        <v>114.71950171208678</v>
      </c>
      <c r="AB173" s="18">
        <v>78.786583618681135</v>
      </c>
      <c r="AC173" s="18">
        <v>45.786583618681128</v>
      </c>
      <c r="AD173" s="18">
        <v>85</v>
      </c>
      <c r="AE173" s="18">
        <v>198</v>
      </c>
      <c r="AF173" s="18">
        <v>85</v>
      </c>
      <c r="AG173" s="18">
        <v>-20</v>
      </c>
      <c r="AH173" s="18">
        <v>137</v>
      </c>
      <c r="AI173" s="18">
        <v>241</v>
      </c>
      <c r="AJ173" s="18">
        <v>262</v>
      </c>
      <c r="AK173" s="18">
        <v>335</v>
      </c>
      <c r="AL173" s="18">
        <v>347</v>
      </c>
      <c r="AM173" s="18">
        <v>198</v>
      </c>
      <c r="AN173" s="18">
        <v>119</v>
      </c>
      <c r="AO173" s="18">
        <v>300</v>
      </c>
      <c r="AP173" s="19">
        <v>47</v>
      </c>
      <c r="AQ173" s="37">
        <v>-96</v>
      </c>
    </row>
    <row r="174" spans="1:43" x14ac:dyDescent="0.25">
      <c r="A174">
        <v>1489</v>
      </c>
      <c r="B174" t="s">
        <v>503</v>
      </c>
      <c r="C174">
        <v>0</v>
      </c>
      <c r="D174" s="15">
        <v>268.0126953125</v>
      </c>
      <c r="E174" s="15">
        <v>142.45703125</v>
      </c>
      <c r="F174" s="15">
        <v>274.2734375</v>
      </c>
      <c r="G174" s="15">
        <v>173.912109375</v>
      </c>
      <c r="H174" s="15">
        <v>183.4765625</v>
      </c>
      <c r="I174" s="15">
        <v>168.3515625</v>
      </c>
      <c r="J174" s="15">
        <v>215.822265625</v>
      </c>
      <c r="K174" s="15">
        <v>210.2890625</v>
      </c>
      <c r="L174" s="15">
        <v>309.26171875</v>
      </c>
      <c r="M174" s="15">
        <v>233.0078125</v>
      </c>
      <c r="N174" s="15">
        <v>227.599609375</v>
      </c>
      <c r="O174" s="15">
        <v>182.84375</v>
      </c>
      <c r="P174" s="15">
        <v>272.0546875</v>
      </c>
      <c r="Q174" s="15">
        <v>177.341796875</v>
      </c>
      <c r="R174" s="15">
        <v>63.353515625</v>
      </c>
      <c r="S174" s="15">
        <v>132.2265625</v>
      </c>
      <c r="T174" s="15">
        <v>177.611328125</v>
      </c>
      <c r="U174" s="15">
        <v>116.119140625</v>
      </c>
      <c r="V174" s="15">
        <v>223.0390625</v>
      </c>
      <c r="W174" s="36">
        <v>209.107421875</v>
      </c>
      <c r="X174" s="16">
        <v>284.47275636246712</v>
      </c>
      <c r="Y174" s="16">
        <v>132.60550564580225</v>
      </c>
      <c r="Z174" s="16">
        <v>227.00432267876428</v>
      </c>
      <c r="AA174" s="16">
        <v>48.16460019111063</v>
      </c>
      <c r="AB174" s="16">
        <v>92.860766698518432</v>
      </c>
      <c r="AC174" s="16">
        <v>61.860766698518439</v>
      </c>
      <c r="AD174" s="16">
        <v>176</v>
      </c>
      <c r="AE174" s="16">
        <v>123</v>
      </c>
      <c r="AF174" s="16">
        <v>92</v>
      </c>
      <c r="AG174" s="16">
        <v>156</v>
      </c>
      <c r="AH174" s="16">
        <v>119</v>
      </c>
      <c r="AI174" s="16">
        <v>32</v>
      </c>
      <c r="AJ174" s="16">
        <v>293</v>
      </c>
      <c r="AK174" s="16">
        <v>155</v>
      </c>
      <c r="AL174" s="16">
        <v>218</v>
      </c>
      <c r="AM174" s="16">
        <v>220</v>
      </c>
      <c r="AN174" s="16">
        <v>381</v>
      </c>
      <c r="AO174" s="16">
        <v>228</v>
      </c>
      <c r="AP174" s="17">
        <v>326</v>
      </c>
      <c r="AQ174" s="37">
        <v>40</v>
      </c>
    </row>
    <row r="175" spans="1:43" x14ac:dyDescent="0.25">
      <c r="A175">
        <v>1490</v>
      </c>
      <c r="B175" t="s">
        <v>504</v>
      </c>
      <c r="C175">
        <v>0</v>
      </c>
      <c r="D175" s="15">
        <v>399.828125</v>
      </c>
      <c r="E175" s="15">
        <v>325.19921875</v>
      </c>
      <c r="F175" s="15">
        <v>279.4296875</v>
      </c>
      <c r="G175" s="15">
        <v>568.7890625</v>
      </c>
      <c r="H175" s="15">
        <v>521.9609375</v>
      </c>
      <c r="I175" s="15">
        <v>509.671875</v>
      </c>
      <c r="J175" s="15">
        <v>490.8125</v>
      </c>
      <c r="K175" s="15">
        <v>502.421875</v>
      </c>
      <c r="L175" s="15">
        <v>543.87109375</v>
      </c>
      <c r="M175" s="15">
        <v>709.0390625</v>
      </c>
      <c r="N175" s="15">
        <v>627.6328125</v>
      </c>
      <c r="O175" s="15">
        <v>496.36328125</v>
      </c>
      <c r="P175" s="15">
        <v>501.375</v>
      </c>
      <c r="Q175" s="15">
        <v>475.359375</v>
      </c>
      <c r="R175" s="15">
        <v>223.3046875</v>
      </c>
      <c r="S175" s="15">
        <v>275.88671875</v>
      </c>
      <c r="T175" s="15">
        <v>306.0390625</v>
      </c>
      <c r="U175" s="15">
        <v>251.05859375</v>
      </c>
      <c r="V175" s="15">
        <v>272.23046875</v>
      </c>
      <c r="W175" s="36">
        <v>392.73046875</v>
      </c>
      <c r="X175" s="18">
        <v>303.93283122493619</v>
      </c>
      <c r="Y175" s="18">
        <v>121.87406665015733</v>
      </c>
      <c r="Z175" s="18">
        <v>233.30410187726653</v>
      </c>
      <c r="AA175" s="18">
        <v>276.61567055327436</v>
      </c>
      <c r="AB175" s="18">
        <v>67.602611758879064</v>
      </c>
      <c r="AC175" s="18">
        <v>132.60261175887905</v>
      </c>
      <c r="AD175" s="18">
        <v>339</v>
      </c>
      <c r="AE175" s="18">
        <v>435</v>
      </c>
      <c r="AF175" s="18">
        <v>415</v>
      </c>
      <c r="AG175" s="18">
        <v>426</v>
      </c>
      <c r="AH175" s="18">
        <v>470</v>
      </c>
      <c r="AI175" s="18">
        <v>441</v>
      </c>
      <c r="AJ175" s="18">
        <v>283</v>
      </c>
      <c r="AK175" s="18">
        <v>581</v>
      </c>
      <c r="AL175" s="18">
        <v>395</v>
      </c>
      <c r="AM175" s="18">
        <v>379</v>
      </c>
      <c r="AN175" s="18">
        <v>632</v>
      </c>
      <c r="AO175" s="18">
        <v>757</v>
      </c>
      <c r="AP175" s="19">
        <v>756</v>
      </c>
      <c r="AQ175" s="37">
        <v>685</v>
      </c>
    </row>
    <row r="176" spans="1:43" x14ac:dyDescent="0.25">
      <c r="A176">
        <v>1491</v>
      </c>
      <c r="B176" t="s">
        <v>505</v>
      </c>
      <c r="C176">
        <v>0</v>
      </c>
      <c r="D176" s="15">
        <v>53.666015625</v>
      </c>
      <c r="E176" s="15">
        <v>64.2490234375</v>
      </c>
      <c r="F176" s="15">
        <v>93.80859375</v>
      </c>
      <c r="G176" s="15">
        <v>70.3037109375</v>
      </c>
      <c r="H176" s="15">
        <v>77.8779296875</v>
      </c>
      <c r="I176" s="15">
        <v>94.826171875</v>
      </c>
      <c r="J176" s="15">
        <v>70.265625</v>
      </c>
      <c r="K176" s="15">
        <v>123.9677734375</v>
      </c>
      <c r="L176" s="15">
        <v>54.72265625</v>
      </c>
      <c r="M176" s="15">
        <v>161.1943359375</v>
      </c>
      <c r="N176" s="15">
        <v>167.0458984375</v>
      </c>
      <c r="O176" s="15">
        <v>188.6708984375</v>
      </c>
      <c r="P176" s="15">
        <v>115.5849609375</v>
      </c>
      <c r="Q176" s="15">
        <v>82.302734375</v>
      </c>
      <c r="R176" s="15">
        <v>31.56640625</v>
      </c>
      <c r="S176" s="15">
        <v>124.75</v>
      </c>
      <c r="T176" s="15">
        <v>128.482421875</v>
      </c>
      <c r="U176" s="15">
        <v>20.0673828125</v>
      </c>
      <c r="V176" s="15">
        <v>-22.869140625</v>
      </c>
      <c r="W176" s="36">
        <v>48.578125</v>
      </c>
      <c r="X176" s="16">
        <v>36.669769762607068</v>
      </c>
      <c r="Y176" s="16">
        <v>72.506221068940306</v>
      </c>
      <c r="Z176" s="16">
        <v>105.56759040125887</v>
      </c>
      <c r="AA176" s="16">
        <v>42.247757551752663</v>
      </c>
      <c r="AB176" s="16">
        <v>55.655857842048931</v>
      </c>
      <c r="AC176" s="16">
        <v>49.655857842048931</v>
      </c>
      <c r="AD176" s="16">
        <v>14.737477900108191</v>
      </c>
      <c r="AE176" s="16">
        <v>102.73747790010819</v>
      </c>
      <c r="AF176" s="16">
        <v>4.7374779001081908</v>
      </c>
      <c r="AG176" s="16">
        <v>72.737477900108189</v>
      </c>
      <c r="AH176" s="16">
        <v>227.73747790010819</v>
      </c>
      <c r="AI176" s="16">
        <v>73.737477900108189</v>
      </c>
      <c r="AJ176" s="16">
        <v>55.737477900108189</v>
      </c>
      <c r="AK176" s="16">
        <v>38.737477900108189</v>
      </c>
      <c r="AL176" s="16">
        <v>67.737477900108189</v>
      </c>
      <c r="AM176" s="16">
        <v>113.73747790010819</v>
      </c>
      <c r="AN176" s="16">
        <v>242.73747790010819</v>
      </c>
      <c r="AO176" s="16">
        <v>87.737477900108189</v>
      </c>
      <c r="AP176" s="17">
        <v>15.737477900108191</v>
      </c>
      <c r="AQ176" s="37">
        <v>15.737477900108191</v>
      </c>
    </row>
    <row r="177" spans="1:43" x14ac:dyDescent="0.25">
      <c r="A177">
        <v>1492</v>
      </c>
      <c r="B177" t="s">
        <v>506</v>
      </c>
      <c r="C177">
        <v>1</v>
      </c>
      <c r="D177" s="15">
        <v>12.923828125</v>
      </c>
      <c r="E177" s="15">
        <v>-22.177734375</v>
      </c>
      <c r="F177" s="15">
        <v>-9.86328125E-2</v>
      </c>
      <c r="G177" s="15">
        <v>-12.306640625</v>
      </c>
      <c r="H177" s="15">
        <v>-26.8955078125</v>
      </c>
      <c r="I177" s="15">
        <v>1.55078125</v>
      </c>
      <c r="J177" s="15">
        <v>10.21875</v>
      </c>
      <c r="K177" s="15">
        <v>43.16259765625</v>
      </c>
      <c r="L177" s="15">
        <v>28.64404296875</v>
      </c>
      <c r="M177" s="15">
        <v>67.099609375</v>
      </c>
      <c r="N177" s="15">
        <v>63.74267578125</v>
      </c>
      <c r="O177" s="15">
        <v>-34.59619140625</v>
      </c>
      <c r="P177" s="15">
        <v>0.7509765625</v>
      </c>
      <c r="Q177" s="15">
        <v>-24.16455078125</v>
      </c>
      <c r="R177" s="15">
        <v>-57.9423828125</v>
      </c>
      <c r="S177" s="15">
        <v>-31.87841796875</v>
      </c>
      <c r="T177" s="15">
        <v>-15.2099609375</v>
      </c>
      <c r="U177" s="15">
        <v>-55.83154296875</v>
      </c>
      <c r="V177" s="15">
        <v>-42.45458984375</v>
      </c>
      <c r="W177" s="36">
        <v>-49.94921875</v>
      </c>
      <c r="X177" s="18">
        <v>1.746604674560893</v>
      </c>
      <c r="Y177" s="18">
        <v>13.85981762807589</v>
      </c>
      <c r="Z177" s="18">
        <v>12.290842118501558</v>
      </c>
      <c r="AA177" s="18">
        <v>2.7031432123960011</v>
      </c>
      <c r="AB177" s="18">
        <v>4.9505238687326667</v>
      </c>
      <c r="AC177" s="18">
        <v>-4.9476131267333183E-2</v>
      </c>
      <c r="AD177" s="18">
        <v>10</v>
      </c>
      <c r="AE177" s="18">
        <v>11</v>
      </c>
      <c r="AF177" s="18">
        <v>3</v>
      </c>
      <c r="AG177" s="18">
        <v>12</v>
      </c>
      <c r="AH177" s="18">
        <v>3</v>
      </c>
      <c r="AI177" s="18">
        <v>2</v>
      </c>
      <c r="AJ177" s="18">
        <v>0</v>
      </c>
      <c r="AK177" s="18">
        <v>7</v>
      </c>
      <c r="AL177" s="18">
        <v>24</v>
      </c>
      <c r="AM177" s="18">
        <v>0</v>
      </c>
      <c r="AN177" s="18">
        <v>42</v>
      </c>
      <c r="AO177" s="18">
        <v>3</v>
      </c>
      <c r="AP177" s="19">
        <v>0</v>
      </c>
      <c r="AQ177" s="37">
        <v>54</v>
      </c>
    </row>
    <row r="178" spans="1:43" x14ac:dyDescent="0.25">
      <c r="A178">
        <v>1493</v>
      </c>
      <c r="B178" t="s">
        <v>507</v>
      </c>
      <c r="C178">
        <v>0</v>
      </c>
      <c r="D178" s="15">
        <v>31.5751953125</v>
      </c>
      <c r="E178" s="15">
        <v>38.7939453125</v>
      </c>
      <c r="F178" s="15">
        <v>19.9619140625</v>
      </c>
      <c r="G178" s="15">
        <v>43.14453125</v>
      </c>
      <c r="H178" s="15">
        <v>60.337890625</v>
      </c>
      <c r="I178" s="15">
        <v>85.255859375</v>
      </c>
      <c r="J178" s="15">
        <v>88.447265625</v>
      </c>
      <c r="K178" s="15">
        <v>95.001953125</v>
      </c>
      <c r="L178" s="15">
        <v>103.3779296875</v>
      </c>
      <c r="M178" s="15">
        <v>69.7431640625</v>
      </c>
      <c r="N178" s="15">
        <v>94.1494140625</v>
      </c>
      <c r="O178" s="15">
        <v>35.5595703125</v>
      </c>
      <c r="P178" s="15">
        <v>53.251953125</v>
      </c>
      <c r="Q178" s="15">
        <v>89.216796875</v>
      </c>
      <c r="R178" s="15">
        <v>35.119140625</v>
      </c>
      <c r="S178" s="15">
        <v>121.181640625</v>
      </c>
      <c r="T178" s="15">
        <v>18.50390625</v>
      </c>
      <c r="U178" s="15">
        <v>16</v>
      </c>
      <c r="V178" s="15">
        <v>-3.3505859375</v>
      </c>
      <c r="W178" s="36">
        <v>-16.6162109375</v>
      </c>
      <c r="X178" s="16">
        <v>30.612242490091159</v>
      </c>
      <c r="Y178" s="16">
        <v>43.732948173233879</v>
      </c>
      <c r="Z178" s="16">
        <v>65.64903193518316</v>
      </c>
      <c r="AA178" s="16">
        <v>12.434478484495274</v>
      </c>
      <c r="AB178" s="16">
        <v>34.905746414082543</v>
      </c>
      <c r="AC178" s="16">
        <v>23.905746414082547</v>
      </c>
      <c r="AD178" s="16">
        <v>98</v>
      </c>
      <c r="AE178" s="16">
        <v>24</v>
      </c>
      <c r="AF178" s="16">
        <v>19</v>
      </c>
      <c r="AG178" s="16">
        <v>1</v>
      </c>
      <c r="AH178" s="16">
        <v>96</v>
      </c>
      <c r="AI178" s="16">
        <v>98</v>
      </c>
      <c r="AJ178" s="16">
        <v>40</v>
      </c>
      <c r="AK178" s="16">
        <v>40</v>
      </c>
      <c r="AL178" s="16">
        <v>107</v>
      </c>
      <c r="AM178" s="16">
        <v>69</v>
      </c>
      <c r="AN178" s="16">
        <v>68</v>
      </c>
      <c r="AO178" s="16">
        <v>91</v>
      </c>
      <c r="AP178" s="17">
        <v>66</v>
      </c>
      <c r="AQ178" s="37">
        <v>12</v>
      </c>
    </row>
    <row r="179" spans="1:43" x14ac:dyDescent="0.25">
      <c r="A179">
        <v>1494</v>
      </c>
      <c r="B179" t="s">
        <v>508</v>
      </c>
      <c r="C179">
        <v>0</v>
      </c>
      <c r="D179" s="15">
        <v>98.97265625</v>
      </c>
      <c r="E179" s="15">
        <v>103.2734375</v>
      </c>
      <c r="F179" s="15">
        <v>135.189453125</v>
      </c>
      <c r="G179" s="15">
        <v>57.787109375</v>
      </c>
      <c r="H179" s="15">
        <v>131.03515625</v>
      </c>
      <c r="I179" s="15">
        <v>146.099609375</v>
      </c>
      <c r="J179" s="15">
        <v>189.099609375</v>
      </c>
      <c r="K179" s="15">
        <v>153.4296875</v>
      </c>
      <c r="L179" s="15">
        <v>236.794921875</v>
      </c>
      <c r="M179" s="15">
        <v>191.412109375</v>
      </c>
      <c r="N179" s="15">
        <v>163.32421875</v>
      </c>
      <c r="O179" s="15">
        <v>137.71484375</v>
      </c>
      <c r="P179" s="15">
        <v>180.44140625</v>
      </c>
      <c r="Q179" s="15">
        <v>85.818359375</v>
      </c>
      <c r="R179" s="15">
        <v>158.982421875</v>
      </c>
      <c r="S179" s="15">
        <v>124.029296875</v>
      </c>
      <c r="T179" s="15">
        <v>58.001953125</v>
      </c>
      <c r="U179" s="15">
        <v>85.484375</v>
      </c>
      <c r="V179" s="15">
        <v>27.466796875</v>
      </c>
      <c r="W179" s="36">
        <v>76.279296875</v>
      </c>
      <c r="X179" s="18">
        <v>81.356679342548304</v>
      </c>
      <c r="Y179" s="18">
        <v>76.592523347521848</v>
      </c>
      <c r="Z179" s="18">
        <v>61.938647522757591</v>
      </c>
      <c r="AA179" s="18">
        <v>25.137108265340387</v>
      </c>
      <c r="AB179" s="18">
        <v>65.856184710890062</v>
      </c>
      <c r="AC179" s="18">
        <v>56.856184710890062</v>
      </c>
      <c r="AD179" s="18">
        <v>84</v>
      </c>
      <c r="AE179" s="18">
        <v>51</v>
      </c>
      <c r="AF179" s="18">
        <v>144</v>
      </c>
      <c r="AG179" s="18">
        <v>80</v>
      </c>
      <c r="AH179" s="18">
        <v>53</v>
      </c>
      <c r="AI179" s="18">
        <v>116</v>
      </c>
      <c r="AJ179" s="18">
        <v>117</v>
      </c>
      <c r="AK179" s="18">
        <v>259</v>
      </c>
      <c r="AL179" s="18">
        <v>272</v>
      </c>
      <c r="AM179" s="18">
        <v>122</v>
      </c>
      <c r="AN179" s="18">
        <v>146</v>
      </c>
      <c r="AO179" s="18">
        <v>163</v>
      </c>
      <c r="AP179" s="19">
        <v>85</v>
      </c>
      <c r="AQ179" s="37">
        <v>26</v>
      </c>
    </row>
    <row r="180" spans="1:43" x14ac:dyDescent="0.25">
      <c r="A180">
        <v>1495</v>
      </c>
      <c r="B180" t="s">
        <v>509</v>
      </c>
      <c r="C180">
        <v>1</v>
      </c>
      <c r="D180" s="15">
        <v>30.5791015625</v>
      </c>
      <c r="E180" s="15">
        <v>-11.45703125</v>
      </c>
      <c r="F180" s="15">
        <v>-8.9287109375</v>
      </c>
      <c r="G180" s="15">
        <v>41.927734375</v>
      </c>
      <c r="H180" s="15">
        <v>-18.716796875</v>
      </c>
      <c r="I180" s="15">
        <v>14.4384765625</v>
      </c>
      <c r="J180" s="15">
        <v>70.5087890625</v>
      </c>
      <c r="K180" s="15">
        <v>171.8564453125</v>
      </c>
      <c r="L180" s="15">
        <v>87.2587890625</v>
      </c>
      <c r="M180" s="15">
        <v>5.240234375</v>
      </c>
      <c r="N180" s="15">
        <v>122.4033203125</v>
      </c>
      <c r="O180" s="15">
        <v>-26.9306640625</v>
      </c>
      <c r="P180" s="15">
        <v>-5.2119140625</v>
      </c>
      <c r="Q180" s="15">
        <v>39.50390625</v>
      </c>
      <c r="R180" s="15">
        <v>-42.2001953125</v>
      </c>
      <c r="S180" s="15">
        <v>24.5263671875</v>
      </c>
      <c r="T180" s="15">
        <v>18.5908203125</v>
      </c>
      <c r="U180" s="15">
        <v>-5.7705078125</v>
      </c>
      <c r="V180" s="15">
        <v>59.990234375</v>
      </c>
      <c r="W180" s="36">
        <v>78.71484375</v>
      </c>
      <c r="X180" s="16">
        <v>7.2042549991507627</v>
      </c>
      <c r="Y180" s="16">
        <v>18.79916009858923</v>
      </c>
      <c r="Z180" s="16">
        <v>4.9839863810984575</v>
      </c>
      <c r="AA180" s="16">
        <v>11.574691973483075</v>
      </c>
      <c r="AB180" s="16">
        <v>29.929115328913845</v>
      </c>
      <c r="AC180" s="16">
        <v>30.929115328913845</v>
      </c>
      <c r="AD180" s="16">
        <v>28</v>
      </c>
      <c r="AE180" s="16">
        <v>4</v>
      </c>
      <c r="AF180" s="16">
        <v>14</v>
      </c>
      <c r="AG180" s="16">
        <v>6</v>
      </c>
      <c r="AH180" s="16">
        <v>49</v>
      </c>
      <c r="AI180" s="16">
        <v>51</v>
      </c>
      <c r="AJ180" s="16">
        <v>81</v>
      </c>
      <c r="AK180" s="16">
        <v>15</v>
      </c>
      <c r="AL180" s="16">
        <v>25</v>
      </c>
      <c r="AM180" s="16">
        <v>18</v>
      </c>
      <c r="AN180" s="16">
        <v>6</v>
      </c>
      <c r="AO180" s="16">
        <v>180</v>
      </c>
      <c r="AP180" s="17">
        <v>44</v>
      </c>
      <c r="AQ180" s="37">
        <v>50</v>
      </c>
    </row>
    <row r="181" spans="1:43" x14ac:dyDescent="0.25">
      <c r="A181">
        <v>1496</v>
      </c>
      <c r="B181" t="s">
        <v>510</v>
      </c>
      <c r="C181">
        <v>0</v>
      </c>
      <c r="D181" s="15">
        <v>106.306640625</v>
      </c>
      <c r="E181" s="15">
        <v>113.484375</v>
      </c>
      <c r="F181" s="15">
        <v>285.68359375</v>
      </c>
      <c r="G181" s="15">
        <v>258.4609375</v>
      </c>
      <c r="H181" s="15">
        <v>369.76171875</v>
      </c>
      <c r="I181" s="15">
        <v>299.7890625</v>
      </c>
      <c r="J181" s="15">
        <v>359.609375</v>
      </c>
      <c r="K181" s="15">
        <v>409.99609375</v>
      </c>
      <c r="L181" s="15">
        <v>233.7109375</v>
      </c>
      <c r="M181" s="15">
        <v>260.41015625</v>
      </c>
      <c r="N181" s="15">
        <v>350.642578125</v>
      </c>
      <c r="O181" s="15">
        <v>426.640625</v>
      </c>
      <c r="P181" s="15">
        <v>336.609375</v>
      </c>
      <c r="Q181" s="15">
        <v>310.43359375</v>
      </c>
      <c r="R181" s="15">
        <v>186.404296875</v>
      </c>
      <c r="S181" s="15">
        <v>44.244140625</v>
      </c>
      <c r="T181" s="15">
        <v>197.740234375</v>
      </c>
      <c r="U181" s="15">
        <v>251.94921875</v>
      </c>
      <c r="V181" s="15">
        <v>141.94140625</v>
      </c>
      <c r="W181" s="36">
        <v>228.455078125</v>
      </c>
      <c r="X181" s="18">
        <v>183.79289130679999</v>
      </c>
      <c r="Y181" s="18">
        <v>315.4176260014184</v>
      </c>
      <c r="Z181" s="18">
        <v>140.0538727130579</v>
      </c>
      <c r="AA181" s="18">
        <v>32.766737414768421</v>
      </c>
      <c r="AB181" s="18">
        <v>38.794456235794733</v>
      </c>
      <c r="AC181" s="18">
        <v>61.794456235794733</v>
      </c>
      <c r="AD181" s="18">
        <v>329</v>
      </c>
      <c r="AE181" s="18">
        <v>207</v>
      </c>
      <c r="AF181" s="18">
        <v>160</v>
      </c>
      <c r="AG181" s="18">
        <v>86</v>
      </c>
      <c r="AH181" s="18">
        <v>201</v>
      </c>
      <c r="AI181" s="18">
        <v>428</v>
      </c>
      <c r="AJ181" s="18">
        <v>476</v>
      </c>
      <c r="AK181" s="18">
        <v>391</v>
      </c>
      <c r="AL181" s="18">
        <v>236</v>
      </c>
      <c r="AM181" s="18">
        <v>292</v>
      </c>
      <c r="AN181" s="18">
        <v>285</v>
      </c>
      <c r="AO181" s="18">
        <v>203</v>
      </c>
      <c r="AP181" s="19">
        <v>204</v>
      </c>
      <c r="AQ181" s="37">
        <v>25</v>
      </c>
    </row>
    <row r="182" spans="1:43" x14ac:dyDescent="0.25">
      <c r="A182">
        <v>1497</v>
      </c>
      <c r="B182" t="s">
        <v>511</v>
      </c>
      <c r="C182">
        <v>0</v>
      </c>
      <c r="D182" s="15">
        <v>12.3759765625</v>
      </c>
      <c r="E182" s="15">
        <v>-13.1181640625</v>
      </c>
      <c r="F182" s="15">
        <v>22.0078125</v>
      </c>
      <c r="G182" s="15">
        <v>55.86083984375</v>
      </c>
      <c r="H182" s="15">
        <v>19.84130859375</v>
      </c>
      <c r="I182" s="15">
        <v>-2.173828125</v>
      </c>
      <c r="J182" s="15">
        <v>34.8076171875</v>
      </c>
      <c r="K182" s="15">
        <v>-7.2548828125</v>
      </c>
      <c r="L182" s="15">
        <v>48.09326171875</v>
      </c>
      <c r="M182" s="15">
        <v>51.099609375</v>
      </c>
      <c r="N182" s="15">
        <v>54.48193359375</v>
      </c>
      <c r="O182" s="15">
        <v>48.6572265625</v>
      </c>
      <c r="P182" s="15">
        <v>14.5419921875</v>
      </c>
      <c r="Q182" s="15">
        <v>30.40478515625</v>
      </c>
      <c r="R182" s="15">
        <v>31.05029296875</v>
      </c>
      <c r="S182" s="15">
        <v>2.1171875</v>
      </c>
      <c r="T182" s="15">
        <v>5.23046875</v>
      </c>
      <c r="U182" s="15">
        <v>1.18701171875</v>
      </c>
      <c r="V182" s="15">
        <v>59.73291015625</v>
      </c>
      <c r="W182" s="36">
        <v>-16.02685546875</v>
      </c>
      <c r="X182" s="16">
        <v>58.161052845849959</v>
      </c>
      <c r="Y182" s="16">
        <v>9.9061703840753239</v>
      </c>
      <c r="Z182" s="16">
        <v>4.5253325312045805</v>
      </c>
      <c r="AA182" s="16">
        <v>7.8013019898065687</v>
      </c>
      <c r="AB182" s="16">
        <v>5.966883664967761</v>
      </c>
      <c r="AC182" s="16">
        <v>0.96688366496776146</v>
      </c>
      <c r="AD182" s="16">
        <v>12</v>
      </c>
      <c r="AE182" s="16">
        <v>2</v>
      </c>
      <c r="AF182" s="16">
        <v>4</v>
      </c>
      <c r="AG182" s="16">
        <v>3</v>
      </c>
      <c r="AH182" s="16">
        <v>31</v>
      </c>
      <c r="AI182" s="16">
        <v>9</v>
      </c>
      <c r="AJ182" s="16">
        <v>44</v>
      </c>
      <c r="AK182" s="16">
        <v>-1</v>
      </c>
      <c r="AL182" s="16">
        <v>20</v>
      </c>
      <c r="AM182" s="16">
        <v>15</v>
      </c>
      <c r="AN182" s="16">
        <v>26</v>
      </c>
      <c r="AO182" s="16">
        <v>13</v>
      </c>
      <c r="AP182" s="17">
        <v>7</v>
      </c>
      <c r="AQ182" s="37">
        <v>3</v>
      </c>
    </row>
    <row r="183" spans="1:43" x14ac:dyDescent="0.25">
      <c r="A183">
        <v>1498</v>
      </c>
      <c r="B183" t="s">
        <v>512</v>
      </c>
      <c r="C183">
        <v>0</v>
      </c>
      <c r="D183" s="15">
        <v>54.51220703125</v>
      </c>
      <c r="E183" s="15">
        <v>17.38671875</v>
      </c>
      <c r="F183" s="15">
        <v>57.17578125</v>
      </c>
      <c r="G183" s="15">
        <v>14.0390625</v>
      </c>
      <c r="H183" s="15">
        <v>7.99169921875</v>
      </c>
      <c r="I183" s="15">
        <v>52.99072265625</v>
      </c>
      <c r="J183" s="15">
        <v>22.21142578125</v>
      </c>
      <c r="K183" s="15">
        <v>34.94384765625</v>
      </c>
      <c r="L183" s="15">
        <v>31.400390625</v>
      </c>
      <c r="M183" s="15">
        <v>54.21240234375</v>
      </c>
      <c r="N183" s="15">
        <v>53.603515625</v>
      </c>
      <c r="O183" s="15">
        <v>25.23193359375</v>
      </c>
      <c r="P183" s="15">
        <v>-13.51611328125</v>
      </c>
      <c r="Q183" s="15">
        <v>16.6064453125</v>
      </c>
      <c r="R183" s="15">
        <v>-6.947265625</v>
      </c>
      <c r="S183" s="15">
        <v>21.78369140625</v>
      </c>
      <c r="T183" s="15">
        <v>23.728515625</v>
      </c>
      <c r="U183" s="15">
        <v>-8.94384765625</v>
      </c>
      <c r="V183" s="15">
        <v>3.83984375</v>
      </c>
      <c r="W183" s="36">
        <v>0.21826171875</v>
      </c>
      <c r="X183" s="18">
        <v>2.7877932945320838</v>
      </c>
      <c r="Y183" s="18">
        <v>6.8644242500463513</v>
      </c>
      <c r="Z183" s="18">
        <v>7.3141462061168365</v>
      </c>
      <c r="AA183" s="18">
        <v>15.712898411862861</v>
      </c>
      <c r="AB183" s="18">
        <v>20.952149735310478</v>
      </c>
      <c r="AC183" s="18">
        <v>2.9521497353104769</v>
      </c>
      <c r="AD183" s="18">
        <v>5</v>
      </c>
      <c r="AE183" s="18">
        <v>9</v>
      </c>
      <c r="AF183" s="18">
        <v>12</v>
      </c>
      <c r="AG183" s="18">
        <v>0</v>
      </c>
      <c r="AH183" s="18">
        <v>1</v>
      </c>
      <c r="AI183" s="18">
        <v>7</v>
      </c>
      <c r="AJ183" s="18">
        <v>34</v>
      </c>
      <c r="AK183" s="18">
        <v>7</v>
      </c>
      <c r="AL183" s="18">
        <v>9</v>
      </c>
      <c r="AM183" s="18">
        <v>12</v>
      </c>
      <c r="AN183" s="18">
        <v>55</v>
      </c>
      <c r="AO183" s="18">
        <v>41</v>
      </c>
      <c r="AP183" s="19">
        <v>-2</v>
      </c>
      <c r="AQ183" s="37">
        <v>10</v>
      </c>
    </row>
    <row r="184" spans="1:43" x14ac:dyDescent="0.25">
      <c r="A184">
        <v>1499</v>
      </c>
      <c r="B184" t="s">
        <v>513</v>
      </c>
      <c r="C184">
        <v>0</v>
      </c>
      <c r="D184" s="15">
        <v>42.916015625</v>
      </c>
      <c r="E184" s="15">
        <v>70.8193359375</v>
      </c>
      <c r="F184" s="15">
        <v>68.103515625</v>
      </c>
      <c r="G184" s="15">
        <v>114.8388671875</v>
      </c>
      <c r="H184" s="15">
        <v>71.5908203125</v>
      </c>
      <c r="I184" s="15">
        <v>132.7001953125</v>
      </c>
      <c r="J184" s="15">
        <v>38.7998046875</v>
      </c>
      <c r="K184" s="15">
        <v>85.595703125</v>
      </c>
      <c r="L184" s="15">
        <v>116.5625</v>
      </c>
      <c r="M184" s="15">
        <v>121.7236328125</v>
      </c>
      <c r="N184" s="15">
        <v>114.1982421875</v>
      </c>
      <c r="O184" s="15">
        <v>88.396484375</v>
      </c>
      <c r="P184" s="15">
        <v>25.708984375</v>
      </c>
      <c r="Q184" s="15">
        <v>-18.5498046875</v>
      </c>
      <c r="R184" s="15">
        <v>70.9306640625</v>
      </c>
      <c r="S184" s="15">
        <v>35.935546875</v>
      </c>
      <c r="T184" s="15">
        <v>80.2509765625</v>
      </c>
      <c r="U184" s="15">
        <v>-56.8818359375</v>
      </c>
      <c r="V184" s="15">
        <v>11.5234375</v>
      </c>
      <c r="W184" s="36">
        <v>38.2060546875</v>
      </c>
      <c r="X184" s="16">
        <v>6.4286044075131592</v>
      </c>
      <c r="Y184" s="16">
        <v>26.124645150121882</v>
      </c>
      <c r="Z184" s="16">
        <v>10.746668770566314</v>
      </c>
      <c r="AA184" s="16">
        <v>13.745202378939917</v>
      </c>
      <c r="AB184" s="16">
        <v>62.344322543964076</v>
      </c>
      <c r="AC184" s="16">
        <v>43.344322543964076</v>
      </c>
      <c r="AD184" s="16">
        <v>18.464146576968908</v>
      </c>
      <c r="AE184" s="16">
        <v>9.4641465769689095</v>
      </c>
      <c r="AF184" s="16">
        <v>19.464146576968908</v>
      </c>
      <c r="AG184" s="16">
        <v>14.464146576968909</v>
      </c>
      <c r="AH184" s="16">
        <v>21.464146576968908</v>
      </c>
      <c r="AI184" s="16">
        <v>45.464146576968908</v>
      </c>
      <c r="AJ184" s="16">
        <v>15.464146576968909</v>
      </c>
      <c r="AK184" s="16">
        <v>73.464146576968915</v>
      </c>
      <c r="AL184" s="16">
        <v>39.464146576968908</v>
      </c>
      <c r="AM184" s="16">
        <v>12.464146576968909</v>
      </c>
      <c r="AN184" s="16">
        <v>57.464146576968908</v>
      </c>
      <c r="AO184" s="16">
        <v>111.46414657696891</v>
      </c>
      <c r="AP184" s="17">
        <v>37.464146576968908</v>
      </c>
      <c r="AQ184" s="37">
        <v>62.464146576968908</v>
      </c>
    </row>
    <row r="185" spans="1:43" x14ac:dyDescent="0.25">
      <c r="A185">
        <v>1715</v>
      </c>
      <c r="B185" t="s">
        <v>514</v>
      </c>
      <c r="C185">
        <v>0</v>
      </c>
      <c r="D185" s="15">
        <v>21.4375</v>
      </c>
      <c r="E185" s="15">
        <v>28.81884765625</v>
      </c>
      <c r="F185" s="15">
        <v>-27.62353515625</v>
      </c>
      <c r="G185" s="15">
        <v>54.23046875</v>
      </c>
      <c r="H185" s="15">
        <v>37.94921875</v>
      </c>
      <c r="I185" s="15">
        <v>19.439453125</v>
      </c>
      <c r="J185" s="15">
        <v>66.9189453125</v>
      </c>
      <c r="K185" s="15">
        <v>42.1142578125</v>
      </c>
      <c r="L185" s="15">
        <v>29.99169921875</v>
      </c>
      <c r="M185" s="15">
        <v>11.142578125</v>
      </c>
      <c r="N185" s="15">
        <v>13.73486328125</v>
      </c>
      <c r="O185" s="15">
        <v>56.68115234375</v>
      </c>
      <c r="P185" s="15">
        <v>24.32666015625</v>
      </c>
      <c r="Q185" s="15">
        <v>57.736328125</v>
      </c>
      <c r="R185" s="15">
        <v>32.09326171875</v>
      </c>
      <c r="S185" s="15">
        <v>11.89794921875</v>
      </c>
      <c r="T185" s="15">
        <v>-3.2890625</v>
      </c>
      <c r="U185" s="15">
        <v>-10.5263671875</v>
      </c>
      <c r="V185" s="15">
        <v>24.103515625</v>
      </c>
      <c r="W185" s="36">
        <v>40.28662109375</v>
      </c>
      <c r="X185" s="18">
        <v>23.65509837712397</v>
      </c>
      <c r="Y185" s="18">
        <v>20.642174489994481</v>
      </c>
      <c r="Z185" s="18">
        <v>26.960204593542144</v>
      </c>
      <c r="AA185" s="18">
        <v>4.5704170263784967</v>
      </c>
      <c r="AB185" s="18">
        <v>-3.0443144969464151</v>
      </c>
      <c r="AC185" s="18">
        <v>-2.6629317264236954</v>
      </c>
      <c r="AD185" s="18">
        <v>26.570417026378497</v>
      </c>
      <c r="AE185" s="18">
        <v>2.5704170263784962</v>
      </c>
      <c r="AF185" s="18">
        <v>4.5704170263784967</v>
      </c>
      <c r="AG185" s="18">
        <v>2.5704170263784962</v>
      </c>
      <c r="AH185" s="18">
        <v>5.5704170263784967</v>
      </c>
      <c r="AI185" s="18">
        <v>34.570417026378493</v>
      </c>
      <c r="AJ185" s="18">
        <v>8.5704170263784967</v>
      </c>
      <c r="AK185" s="18">
        <v>17.570417026378497</v>
      </c>
      <c r="AL185" s="18">
        <v>8.5704170263784967</v>
      </c>
      <c r="AM185" s="18">
        <v>8.5704170263784967</v>
      </c>
      <c r="AN185" s="18">
        <v>23.570417026378497</v>
      </c>
      <c r="AO185" s="18">
        <v>11.570417026378497</v>
      </c>
      <c r="AP185" s="19">
        <v>6.5704170263784967</v>
      </c>
      <c r="AQ185" s="37">
        <v>6.5704170263784967</v>
      </c>
    </row>
    <row r="186" spans="1:43" x14ac:dyDescent="0.25">
      <c r="A186">
        <v>1730</v>
      </c>
      <c r="B186" t="s">
        <v>515</v>
      </c>
      <c r="C186">
        <v>1</v>
      </c>
      <c r="D186" s="15">
        <v>48.27734375</v>
      </c>
      <c r="E186" s="15">
        <v>8.7060546875</v>
      </c>
      <c r="F186" s="15">
        <v>18.16064453125</v>
      </c>
      <c r="G186" s="15">
        <v>5.31787109375</v>
      </c>
      <c r="H186" s="15">
        <v>-0.7919921875</v>
      </c>
      <c r="I186" s="15">
        <v>-38.9833984375</v>
      </c>
      <c r="J186" s="15">
        <v>55.53515625</v>
      </c>
      <c r="K186" s="15">
        <v>-22.73193359375</v>
      </c>
      <c r="L186" s="15">
        <v>5.7333984375</v>
      </c>
      <c r="M186" s="15">
        <v>22.66162109375</v>
      </c>
      <c r="N186" s="15">
        <v>-31.025390625</v>
      </c>
      <c r="O186" s="15">
        <v>40.6435546875</v>
      </c>
      <c r="P186" s="15">
        <v>-13.54736328125</v>
      </c>
      <c r="Q186" s="15">
        <v>-13.5078125</v>
      </c>
      <c r="R186" s="15">
        <v>1.005859375</v>
      </c>
      <c r="S186" s="15">
        <v>-7.89111328125</v>
      </c>
      <c r="T186" s="15">
        <v>43.61669921875</v>
      </c>
      <c r="U186" s="15">
        <v>-11.36669921875</v>
      </c>
      <c r="V186" s="15">
        <v>-50.08837890625</v>
      </c>
      <c r="W186" s="36">
        <v>-25.142578125</v>
      </c>
      <c r="X186" s="16">
        <v>-0.73000035583389677</v>
      </c>
      <c r="Y186" s="16">
        <v>59.867081806212859</v>
      </c>
      <c r="Z186" s="16">
        <v>0.51333309611073552</v>
      </c>
      <c r="AA186" s="16">
        <v>15</v>
      </c>
      <c r="AB186" s="16">
        <v>24.319581539337438</v>
      </c>
      <c r="AC186" s="16">
        <v>19.62374835426823</v>
      </c>
      <c r="AD186" s="16">
        <v>4</v>
      </c>
      <c r="AE186" s="16">
        <v>3</v>
      </c>
      <c r="AF186" s="16">
        <v>3</v>
      </c>
      <c r="AG186" s="16">
        <v>0</v>
      </c>
      <c r="AH186" s="16">
        <v>1</v>
      </c>
      <c r="AI186" s="16">
        <v>3</v>
      </c>
      <c r="AJ186" s="16">
        <v>5</v>
      </c>
      <c r="AK186" s="16">
        <v>2</v>
      </c>
      <c r="AL186" s="16">
        <v>5</v>
      </c>
      <c r="AM186" s="16">
        <v>3</v>
      </c>
      <c r="AN186" s="16">
        <v>2</v>
      </c>
      <c r="AO186" s="16">
        <v>5</v>
      </c>
      <c r="AP186" s="17">
        <v>6</v>
      </c>
      <c r="AQ186" s="37">
        <v>10</v>
      </c>
    </row>
    <row r="187" spans="1:43" x14ac:dyDescent="0.25">
      <c r="A187">
        <v>1737</v>
      </c>
      <c r="B187" t="s">
        <v>516</v>
      </c>
      <c r="C187">
        <v>1</v>
      </c>
      <c r="D187" s="15">
        <v>6.01611328125</v>
      </c>
      <c r="E187" s="15">
        <v>4.88916015625</v>
      </c>
      <c r="F187" s="15">
        <v>-54.943359375</v>
      </c>
      <c r="G187" s="15">
        <v>-87.615234375</v>
      </c>
      <c r="H187" s="15">
        <v>-28.8310546875</v>
      </c>
      <c r="I187" s="15">
        <v>-34.99072265625</v>
      </c>
      <c r="J187" s="15">
        <v>-32.07666015625</v>
      </c>
      <c r="K187" s="15">
        <v>-82.96728515625</v>
      </c>
      <c r="L187" s="15">
        <v>25.421875</v>
      </c>
      <c r="M187" s="15">
        <v>-8.30419921875</v>
      </c>
      <c r="N187" s="15">
        <v>68.26806640625</v>
      </c>
      <c r="O187" s="15">
        <v>-87.1669921875</v>
      </c>
      <c r="P187" s="15">
        <v>-57.09326171875</v>
      </c>
      <c r="Q187" s="15">
        <v>-58.1376953125</v>
      </c>
      <c r="R187" s="15">
        <v>-6.64892578125</v>
      </c>
      <c r="S187" s="15">
        <v>-57.904296875</v>
      </c>
      <c r="T187" s="15">
        <v>-14.4208984375</v>
      </c>
      <c r="U187" s="15">
        <v>-17.19970703125</v>
      </c>
      <c r="V187" s="15">
        <v>1.11474609375</v>
      </c>
      <c r="W187" s="36">
        <v>22.9755859375</v>
      </c>
      <c r="X187" s="18">
        <v>1.8517097818738211</v>
      </c>
      <c r="Y187" s="18">
        <v>-2.9280788527915167</v>
      </c>
      <c r="Z187" s="18">
        <v>9.2344731879158815</v>
      </c>
      <c r="AA187" s="18">
        <v>9</v>
      </c>
      <c r="AB187" s="18">
        <v>-3.7892965163861509</v>
      </c>
      <c r="AC187" s="18">
        <v>-4.310842258833576</v>
      </c>
      <c r="AD187" s="18">
        <v>24</v>
      </c>
      <c r="AE187" s="18">
        <v>5</v>
      </c>
      <c r="AF187" s="18">
        <v>0</v>
      </c>
      <c r="AG187" s="18">
        <v>7</v>
      </c>
      <c r="AH187" s="18">
        <v>7</v>
      </c>
      <c r="AI187" s="18">
        <v>26</v>
      </c>
      <c r="AJ187" s="18">
        <v>27</v>
      </c>
      <c r="AK187" s="18">
        <v>9</v>
      </c>
      <c r="AL187" s="18">
        <v>11</v>
      </c>
      <c r="AM187" s="18">
        <v>17</v>
      </c>
      <c r="AN187" s="18">
        <v>4</v>
      </c>
      <c r="AO187" s="18">
        <v>26</v>
      </c>
      <c r="AP187" s="19">
        <v>29</v>
      </c>
      <c r="AQ187" s="37">
        <v>26</v>
      </c>
    </row>
    <row r="188" spans="1:43" x14ac:dyDescent="0.25">
      <c r="A188">
        <v>1760</v>
      </c>
      <c r="B188" t="s">
        <v>517</v>
      </c>
      <c r="C188">
        <v>1</v>
      </c>
      <c r="D188" s="15">
        <v>-13.422119140625</v>
      </c>
      <c r="E188" s="15">
        <v>-5.006103515625</v>
      </c>
      <c r="F188" s="15">
        <v>-29.49365234375</v>
      </c>
      <c r="G188" s="15">
        <v>-12.047607421875</v>
      </c>
      <c r="H188" s="15">
        <v>-15.905517578125</v>
      </c>
      <c r="I188" s="15">
        <v>-28.0302734375</v>
      </c>
      <c r="J188" s="15">
        <v>-5.305908203125</v>
      </c>
      <c r="K188" s="15">
        <v>-3.004150390625</v>
      </c>
      <c r="L188" s="15">
        <v>-17.669189453125</v>
      </c>
      <c r="M188" s="15">
        <v>-17.77734375</v>
      </c>
      <c r="N188" s="15">
        <v>12.579345703125</v>
      </c>
      <c r="O188" s="15">
        <v>18.209716796875</v>
      </c>
      <c r="P188" s="15">
        <v>-19.205078125</v>
      </c>
      <c r="Q188" s="15">
        <v>9.287353515625</v>
      </c>
      <c r="R188" s="15">
        <v>-4.461669921875</v>
      </c>
      <c r="S188" s="15">
        <v>14.58154296875</v>
      </c>
      <c r="T188" s="15">
        <v>-28.79736328125</v>
      </c>
      <c r="U188" s="15">
        <v>-17.19482421875</v>
      </c>
      <c r="V188" s="15">
        <v>1.8751220703129547</v>
      </c>
      <c r="W188" s="36">
        <v>-22.966918945312955</v>
      </c>
      <c r="X188" s="16">
        <v>0.70740283556702788</v>
      </c>
      <c r="Y188" s="16">
        <v>0.54811023335374109</v>
      </c>
      <c r="Z188" s="16">
        <v>1.8247995547784999</v>
      </c>
      <c r="AA188" s="16">
        <v>2.0595929932014441</v>
      </c>
      <c r="AB188" s="16">
        <v>-1.7160323848720709</v>
      </c>
      <c r="AC188" s="16">
        <v>-0.5692864858577309</v>
      </c>
      <c r="AD188" s="16">
        <v>2.0595929932014441</v>
      </c>
      <c r="AE188" s="16">
        <v>5.9592993201444067E-2</v>
      </c>
      <c r="AF188" s="16">
        <v>1.0595929932014441</v>
      </c>
      <c r="AG188" s="16">
        <v>5.9592993201444067E-2</v>
      </c>
      <c r="AH188" s="16">
        <v>2.0595929932014441</v>
      </c>
      <c r="AI188" s="16">
        <v>1.0595929932014441</v>
      </c>
      <c r="AJ188" s="16">
        <v>41.059592993201441</v>
      </c>
      <c r="AK188" s="16">
        <v>1.0595929932014441</v>
      </c>
      <c r="AL188" s="16">
        <v>5.9592993201444067E-2</v>
      </c>
      <c r="AM188" s="16">
        <v>5.9592993201444067E-2</v>
      </c>
      <c r="AN188" s="16">
        <v>1.0595929932014441</v>
      </c>
      <c r="AO188" s="16">
        <v>3.0595929932014441</v>
      </c>
      <c r="AP188" s="17">
        <v>2.0595929932014441</v>
      </c>
      <c r="AQ188" s="37">
        <v>1.0595929932014441</v>
      </c>
    </row>
    <row r="189" spans="1:43" x14ac:dyDescent="0.25">
      <c r="A189">
        <v>1761</v>
      </c>
      <c r="B189" t="s">
        <v>518</v>
      </c>
      <c r="C189">
        <v>0</v>
      </c>
      <c r="D189" s="15">
        <v>64.111328125</v>
      </c>
      <c r="E189" s="15">
        <v>39.5185546875</v>
      </c>
      <c r="F189" s="15">
        <v>40.21142578125</v>
      </c>
      <c r="G189" s="15">
        <v>87.48876953125</v>
      </c>
      <c r="H189" s="15">
        <v>72.4140625</v>
      </c>
      <c r="I189" s="15">
        <v>40.89306640625</v>
      </c>
      <c r="J189" s="15">
        <v>59.49853515625</v>
      </c>
      <c r="K189" s="15">
        <v>58.70361328125</v>
      </c>
      <c r="L189" s="15">
        <v>45.04150390625</v>
      </c>
      <c r="M189" s="15">
        <v>84.2138671875</v>
      </c>
      <c r="N189" s="15">
        <v>132.07666015625</v>
      </c>
      <c r="O189" s="15">
        <v>196.16748046875</v>
      </c>
      <c r="P189" s="15">
        <v>124.30419921875</v>
      </c>
      <c r="Q189" s="15">
        <v>-2.74365234375</v>
      </c>
      <c r="R189" s="15">
        <v>21.7099609375</v>
      </c>
      <c r="S189" s="15">
        <v>60.39599609375</v>
      </c>
      <c r="T189" s="15">
        <v>35.9228515625</v>
      </c>
      <c r="U189" s="15">
        <v>100.076171875</v>
      </c>
      <c r="V189" s="15">
        <v>38.294921875</v>
      </c>
      <c r="W189" s="36">
        <v>37.44775390625</v>
      </c>
      <c r="X189" s="18">
        <v>34.903803864356121</v>
      </c>
      <c r="Y189" s="18">
        <v>39.295491584528342</v>
      </c>
      <c r="Z189" s="18">
        <v>17.269202576237412</v>
      </c>
      <c r="AA189" s="18">
        <v>94</v>
      </c>
      <c r="AB189" s="18">
        <v>15.473344482795431</v>
      </c>
      <c r="AC189" s="18">
        <v>1.9300928726470481</v>
      </c>
      <c r="AD189" s="18">
        <v>22</v>
      </c>
      <c r="AE189" s="18">
        <v>37</v>
      </c>
      <c r="AF189" s="18">
        <v>35</v>
      </c>
      <c r="AG189" s="18">
        <v>64</v>
      </c>
      <c r="AH189" s="18">
        <v>97</v>
      </c>
      <c r="AI189" s="18">
        <v>114</v>
      </c>
      <c r="AJ189" s="18">
        <v>141</v>
      </c>
      <c r="AK189" s="18">
        <v>23</v>
      </c>
      <c r="AL189" s="18">
        <v>56</v>
      </c>
      <c r="AM189" s="18">
        <v>57</v>
      </c>
      <c r="AN189" s="18">
        <v>3</v>
      </c>
      <c r="AO189" s="18">
        <v>60</v>
      </c>
      <c r="AP189" s="19">
        <v>249</v>
      </c>
      <c r="AQ189" s="37">
        <v>5</v>
      </c>
    </row>
    <row r="190" spans="1:43" x14ac:dyDescent="0.25">
      <c r="A190">
        <v>1762</v>
      </c>
      <c r="B190" t="s">
        <v>519</v>
      </c>
      <c r="C190">
        <v>1</v>
      </c>
      <c r="D190" s="15">
        <v>-26.29443359375</v>
      </c>
      <c r="E190" s="15">
        <v>-28.856689453125</v>
      </c>
      <c r="F190" s="15">
        <v>-14.337524414062045</v>
      </c>
      <c r="G190" s="15">
        <v>-2.9970703125</v>
      </c>
      <c r="H190" s="15">
        <v>1.0262451171870453</v>
      </c>
      <c r="I190" s="15">
        <v>-23.737670898437045</v>
      </c>
      <c r="J190" s="15">
        <v>-13.971435546875</v>
      </c>
      <c r="K190" s="15">
        <v>15.385009765625</v>
      </c>
      <c r="L190" s="15">
        <v>17.828857421875</v>
      </c>
      <c r="M190" s="15">
        <v>-4.1558837890629547</v>
      </c>
      <c r="N190" s="15">
        <v>45.726318359375</v>
      </c>
      <c r="O190" s="15">
        <v>9.51416015625</v>
      </c>
      <c r="P190" s="15">
        <v>-13.53125</v>
      </c>
      <c r="Q190" s="15">
        <v>-7.1583251953120453</v>
      </c>
      <c r="R190" s="15">
        <v>-18.422119140625</v>
      </c>
      <c r="S190" s="15">
        <v>-27.617797851562955</v>
      </c>
      <c r="T190" s="15">
        <v>24.2236328125</v>
      </c>
      <c r="U190" s="15">
        <v>-11.85302734375</v>
      </c>
      <c r="V190" s="15">
        <v>-24.936767578125</v>
      </c>
      <c r="W190" s="36">
        <v>15.689208984375</v>
      </c>
      <c r="X190" s="16">
        <v>-0.36722058143258729</v>
      </c>
      <c r="Y190" s="16">
        <v>-1.5759883286481871</v>
      </c>
      <c r="Z190" s="16">
        <v>-0.24481372095505821</v>
      </c>
      <c r="AA190" s="16">
        <v>5</v>
      </c>
      <c r="AB190" s="16">
        <v>-0.85140376472262802</v>
      </c>
      <c r="AC190" s="16">
        <v>-2.6983951891257161</v>
      </c>
      <c r="AD190" s="16">
        <v>0</v>
      </c>
      <c r="AE190" s="16">
        <v>-28</v>
      </c>
      <c r="AF190" s="16">
        <v>3</v>
      </c>
      <c r="AG190" s="16">
        <v>0</v>
      </c>
      <c r="AH190" s="16">
        <v>-3</v>
      </c>
      <c r="AI190" s="16">
        <v>1</v>
      </c>
      <c r="AJ190" s="16">
        <v>0</v>
      </c>
      <c r="AK190" s="16">
        <v>25</v>
      </c>
      <c r="AL190" s="16">
        <v>1</v>
      </c>
      <c r="AM190" s="16">
        <v>0</v>
      </c>
      <c r="AN190" s="16">
        <v>0</v>
      </c>
      <c r="AO190" s="16">
        <v>0</v>
      </c>
      <c r="AP190" s="17">
        <v>0</v>
      </c>
      <c r="AQ190" s="37">
        <v>0</v>
      </c>
    </row>
    <row r="191" spans="1:43" x14ac:dyDescent="0.25">
      <c r="A191">
        <v>1763</v>
      </c>
      <c r="B191" t="s">
        <v>520</v>
      </c>
      <c r="C191">
        <v>0</v>
      </c>
      <c r="D191" s="15">
        <v>14.78173828125</v>
      </c>
      <c r="E191" s="15">
        <v>-5.29736328125</v>
      </c>
      <c r="F191" s="15">
        <v>6.90625</v>
      </c>
      <c r="G191" s="15">
        <v>51.3330078125</v>
      </c>
      <c r="H191" s="15">
        <v>-18.88916015625</v>
      </c>
      <c r="I191" s="15">
        <v>0.1083984375</v>
      </c>
      <c r="J191" s="15">
        <v>83.396484375</v>
      </c>
      <c r="K191" s="15">
        <v>1.50927734375</v>
      </c>
      <c r="L191" s="15">
        <v>71.01220703125</v>
      </c>
      <c r="M191" s="15">
        <v>18.009765625</v>
      </c>
      <c r="N191" s="15">
        <v>17.38037109375</v>
      </c>
      <c r="O191" s="15">
        <v>25.6826171875</v>
      </c>
      <c r="P191" s="15">
        <v>1.67041015625</v>
      </c>
      <c r="Q191" s="15">
        <v>12.10400390625</v>
      </c>
      <c r="R191" s="15">
        <v>11.224609375</v>
      </c>
      <c r="S191" s="15">
        <v>39.57421875</v>
      </c>
      <c r="T191" s="15">
        <v>16.82080078125</v>
      </c>
      <c r="U191" s="15">
        <v>-21.2470703125</v>
      </c>
      <c r="V191" s="15">
        <v>4.54052734375</v>
      </c>
      <c r="W191" s="36">
        <v>-22.54541015625</v>
      </c>
      <c r="X191" s="18">
        <v>16.116108600505285</v>
      </c>
      <c r="Y191" s="18">
        <v>14.206632743835177</v>
      </c>
      <c r="Z191" s="18">
        <v>4.4107390670035231</v>
      </c>
      <c r="AA191" s="18">
        <v>18</v>
      </c>
      <c r="AB191" s="18">
        <v>-1.4562858057858588</v>
      </c>
      <c r="AC191" s="18">
        <v>-8.7997722663060607E-2</v>
      </c>
      <c r="AD191" s="18">
        <v>6</v>
      </c>
      <c r="AE191" s="18">
        <v>27</v>
      </c>
      <c r="AF191" s="18">
        <v>2</v>
      </c>
      <c r="AG191" s="18">
        <v>2</v>
      </c>
      <c r="AH191" s="18">
        <v>43</v>
      </c>
      <c r="AI191" s="18">
        <v>3</v>
      </c>
      <c r="AJ191" s="18">
        <v>9</v>
      </c>
      <c r="AK191" s="18">
        <v>67</v>
      </c>
      <c r="AL191" s="18">
        <v>10</v>
      </c>
      <c r="AM191" s="18">
        <v>13</v>
      </c>
      <c r="AN191" s="18">
        <v>36</v>
      </c>
      <c r="AO191" s="18">
        <v>18</v>
      </c>
      <c r="AP191" s="19">
        <v>61</v>
      </c>
      <c r="AQ191" s="37">
        <v>4</v>
      </c>
    </row>
    <row r="192" spans="1:43" x14ac:dyDescent="0.25">
      <c r="A192">
        <v>1764</v>
      </c>
      <c r="B192" t="s">
        <v>521</v>
      </c>
      <c r="C192">
        <v>0</v>
      </c>
      <c r="D192" s="15">
        <v>-28.796875</v>
      </c>
      <c r="E192" s="15">
        <v>-2.6806640625</v>
      </c>
      <c r="F192" s="15">
        <v>-3.70947265625</v>
      </c>
      <c r="G192" s="15">
        <v>-27.35400390625</v>
      </c>
      <c r="H192" s="15">
        <v>25.208984375</v>
      </c>
      <c r="I192" s="15">
        <v>0.93017578125</v>
      </c>
      <c r="J192" s="15">
        <v>-17.6240234375</v>
      </c>
      <c r="K192" s="15">
        <v>24.76611328125</v>
      </c>
      <c r="L192" s="15">
        <v>25.984375</v>
      </c>
      <c r="M192" s="15">
        <v>-5.7216796875</v>
      </c>
      <c r="N192" s="15">
        <v>29.79736328125</v>
      </c>
      <c r="O192" s="15">
        <v>-6.08203125</v>
      </c>
      <c r="P192" s="15">
        <v>10.123046875</v>
      </c>
      <c r="Q192" s="15">
        <v>-0.396484375</v>
      </c>
      <c r="R192" s="15">
        <v>25.6845703125</v>
      </c>
      <c r="S192" s="15">
        <v>24.0986328125</v>
      </c>
      <c r="T192" s="15">
        <v>25.2724609375</v>
      </c>
      <c r="U192" s="15">
        <v>-7.302734375</v>
      </c>
      <c r="V192" s="15">
        <v>-17.5673828125</v>
      </c>
      <c r="W192" s="36">
        <v>-32.7763671875</v>
      </c>
      <c r="X192" s="16">
        <v>6.216880760061203</v>
      </c>
      <c r="Y192" s="16">
        <v>5.6391132619293316</v>
      </c>
      <c r="Z192" s="16">
        <v>1.477920506707469</v>
      </c>
      <c r="AA192" s="16">
        <v>6</v>
      </c>
      <c r="AB192" s="16">
        <v>7.0517738319752343</v>
      </c>
      <c r="AC192" s="16">
        <v>-2.6219264847169339</v>
      </c>
      <c r="AD192" s="16">
        <v>3</v>
      </c>
      <c r="AE192" s="16">
        <v>1</v>
      </c>
      <c r="AF192" s="16">
        <v>0</v>
      </c>
      <c r="AG192" s="16">
        <v>4</v>
      </c>
      <c r="AH192" s="16">
        <v>3</v>
      </c>
      <c r="AI192" s="16">
        <v>2</v>
      </c>
      <c r="AJ192" s="16">
        <v>1</v>
      </c>
      <c r="AK192" s="16">
        <v>-198</v>
      </c>
      <c r="AL192" s="16">
        <v>4</v>
      </c>
      <c r="AM192" s="16">
        <v>1</v>
      </c>
      <c r="AN192" s="16">
        <v>8</v>
      </c>
      <c r="AO192" s="16">
        <v>5</v>
      </c>
      <c r="AP192" s="17">
        <v>-27</v>
      </c>
      <c r="AQ192" s="37">
        <v>1</v>
      </c>
    </row>
    <row r="193" spans="1:43" x14ac:dyDescent="0.25">
      <c r="A193">
        <v>1765</v>
      </c>
      <c r="B193" t="s">
        <v>522</v>
      </c>
      <c r="C193">
        <v>1</v>
      </c>
      <c r="D193" s="15">
        <v>17.1240234375</v>
      </c>
      <c r="E193" s="15">
        <v>7.04150390625</v>
      </c>
      <c r="F193" s="15">
        <v>48.76611328125</v>
      </c>
      <c r="G193" s="15">
        <v>-12.7744140625</v>
      </c>
      <c r="H193" s="15">
        <v>-12.248046875</v>
      </c>
      <c r="I193" s="15">
        <v>15.64599609375</v>
      </c>
      <c r="J193" s="15">
        <v>31.5205078125</v>
      </c>
      <c r="K193" s="15">
        <v>53.19921875</v>
      </c>
      <c r="L193" s="15">
        <v>-53.3994140625</v>
      </c>
      <c r="M193" s="15">
        <v>45.921875</v>
      </c>
      <c r="N193" s="15">
        <v>46.06640625</v>
      </c>
      <c r="O193" s="15">
        <v>13.13134765625</v>
      </c>
      <c r="P193" s="15">
        <v>35.85791015625</v>
      </c>
      <c r="Q193" s="15">
        <v>25.5693359375</v>
      </c>
      <c r="R193" s="15">
        <v>3.92041015625</v>
      </c>
      <c r="S193" s="15">
        <v>-25.6298828125</v>
      </c>
      <c r="T193" s="15">
        <v>27.21142578125</v>
      </c>
      <c r="U193" s="15">
        <v>5.93310546875</v>
      </c>
      <c r="V193" s="15">
        <v>-0.37744140625</v>
      </c>
      <c r="W193" s="36">
        <v>-11.08984375</v>
      </c>
      <c r="X193" s="18">
        <v>56.173326691100591</v>
      </c>
      <c r="Y193" s="18">
        <v>38.452193715973387</v>
      </c>
      <c r="Z193" s="18">
        <v>28.44888446073373</v>
      </c>
      <c r="AA193" s="18">
        <v>20</v>
      </c>
      <c r="AB193" s="18">
        <v>14.832188734298828</v>
      </c>
      <c r="AC193" s="18">
        <v>4.176635946340248</v>
      </c>
      <c r="AD193" s="18">
        <v>11</v>
      </c>
      <c r="AE193" s="18">
        <v>17</v>
      </c>
      <c r="AF193" s="18">
        <v>4</v>
      </c>
      <c r="AG193" s="18">
        <v>3</v>
      </c>
      <c r="AH193" s="18">
        <v>3</v>
      </c>
      <c r="AI193" s="18">
        <v>10</v>
      </c>
      <c r="AJ193" s="18">
        <v>-1</v>
      </c>
      <c r="AK193" s="18">
        <v>5</v>
      </c>
      <c r="AL193" s="18">
        <v>50</v>
      </c>
      <c r="AM193" s="18">
        <v>11</v>
      </c>
      <c r="AN193" s="18">
        <v>19</v>
      </c>
      <c r="AO193" s="18">
        <v>10</v>
      </c>
      <c r="AP193" s="19">
        <v>10</v>
      </c>
      <c r="AQ193" s="37">
        <v>5</v>
      </c>
    </row>
    <row r="194" spans="1:43" x14ac:dyDescent="0.25">
      <c r="A194">
        <v>1766</v>
      </c>
      <c r="B194" t="s">
        <v>523</v>
      </c>
      <c r="C194">
        <v>0</v>
      </c>
      <c r="D194" s="15">
        <v>10.39111328125</v>
      </c>
      <c r="E194" s="15">
        <v>-1.24658203125</v>
      </c>
      <c r="F194" s="15">
        <v>-11.45947265625</v>
      </c>
      <c r="G194" s="15">
        <v>-27.869140625</v>
      </c>
      <c r="H194" s="15">
        <v>1.0576171875</v>
      </c>
      <c r="I194" s="15">
        <v>-7.90625</v>
      </c>
      <c r="J194" s="15">
        <v>19.9453125</v>
      </c>
      <c r="K194" s="15">
        <v>14.89892578125</v>
      </c>
      <c r="L194" s="15">
        <v>102.39892578125</v>
      </c>
      <c r="M194" s="15">
        <v>61.06591796875</v>
      </c>
      <c r="N194" s="15">
        <v>85.69189453125</v>
      </c>
      <c r="O194" s="15">
        <v>-9.41064453125</v>
      </c>
      <c r="P194" s="15">
        <v>-55.1279296875</v>
      </c>
      <c r="Q194" s="15">
        <v>19.05419921875</v>
      </c>
      <c r="R194" s="15">
        <v>18.73681640625</v>
      </c>
      <c r="S194" s="15">
        <v>39.615234375</v>
      </c>
      <c r="T194" s="15">
        <v>53.03466796875</v>
      </c>
      <c r="U194" s="15">
        <v>24.3173828125</v>
      </c>
      <c r="V194" s="15">
        <v>10.5830078125</v>
      </c>
      <c r="W194" s="36">
        <v>3.208984375</v>
      </c>
      <c r="X194" s="16">
        <v>18.882795431092767</v>
      </c>
      <c r="Y194" s="16">
        <v>47.205330391773117</v>
      </c>
      <c r="Z194" s="16">
        <v>8.2551969540618444</v>
      </c>
      <c r="AA194" s="16">
        <v>14</v>
      </c>
      <c r="AB194" s="16">
        <v>19.367426965092694</v>
      </c>
      <c r="AC194" s="16">
        <v>15.832928868804043</v>
      </c>
      <c r="AD194" s="16">
        <v>8</v>
      </c>
      <c r="AE194" s="16">
        <v>48</v>
      </c>
      <c r="AF194" s="16">
        <v>4</v>
      </c>
      <c r="AG194" s="16">
        <v>1</v>
      </c>
      <c r="AH194" s="16">
        <v>1</v>
      </c>
      <c r="AI194" s="16">
        <v>13</v>
      </c>
      <c r="AJ194" s="16">
        <v>4</v>
      </c>
      <c r="AK194" s="16">
        <v>2</v>
      </c>
      <c r="AL194" s="16">
        <v>57</v>
      </c>
      <c r="AM194" s="16">
        <v>4</v>
      </c>
      <c r="AN194" s="16">
        <v>52</v>
      </c>
      <c r="AO194" s="16">
        <v>35</v>
      </c>
      <c r="AP194" s="17">
        <v>6</v>
      </c>
      <c r="AQ194" s="37">
        <v>7</v>
      </c>
    </row>
    <row r="195" spans="1:43" x14ac:dyDescent="0.25">
      <c r="A195">
        <v>1780</v>
      </c>
      <c r="B195" t="s">
        <v>524</v>
      </c>
      <c r="C195">
        <v>0</v>
      </c>
      <c r="D195" s="15">
        <v>392.34375</v>
      </c>
      <c r="E195" s="15">
        <v>510.96484375</v>
      </c>
      <c r="F195" s="15">
        <v>284.16015625</v>
      </c>
      <c r="G195" s="15">
        <v>500.7578125</v>
      </c>
      <c r="H195" s="15">
        <v>671.30078125</v>
      </c>
      <c r="I195" s="15">
        <v>475.12890625</v>
      </c>
      <c r="J195" s="15">
        <v>453.48828125</v>
      </c>
      <c r="K195" s="15">
        <v>518.4453125</v>
      </c>
      <c r="L195" s="15">
        <v>414.578125</v>
      </c>
      <c r="M195" s="15">
        <v>423.68359375</v>
      </c>
      <c r="N195" s="15">
        <v>476.58203125</v>
      </c>
      <c r="O195" s="15">
        <v>398.72265625</v>
      </c>
      <c r="P195" s="15">
        <v>686.72265625</v>
      </c>
      <c r="Q195" s="15">
        <v>761.9375</v>
      </c>
      <c r="R195" s="15">
        <v>445.88671875</v>
      </c>
      <c r="S195" s="15">
        <v>337.78125</v>
      </c>
      <c r="T195" s="15">
        <v>655.1171875</v>
      </c>
      <c r="U195" s="15">
        <v>604.79296875</v>
      </c>
      <c r="V195" s="15">
        <v>565.02734375</v>
      </c>
      <c r="W195" s="36">
        <v>675.6796875</v>
      </c>
      <c r="X195" s="18">
        <v>282.1307191403053</v>
      </c>
      <c r="Y195" s="18">
        <v>405.22766964381026</v>
      </c>
      <c r="Z195" s="18">
        <v>367.75381276020352</v>
      </c>
      <c r="AA195" s="18">
        <v>185</v>
      </c>
      <c r="AB195" s="18">
        <v>168.32570899903925</v>
      </c>
      <c r="AC195" s="18">
        <v>188.60457602391205</v>
      </c>
      <c r="AD195" s="18">
        <v>144</v>
      </c>
      <c r="AE195" s="18">
        <v>83</v>
      </c>
      <c r="AF195" s="18">
        <v>195</v>
      </c>
      <c r="AG195" s="18">
        <v>631</v>
      </c>
      <c r="AH195" s="18">
        <v>682</v>
      </c>
      <c r="AI195" s="18">
        <v>569</v>
      </c>
      <c r="AJ195" s="18">
        <v>1252</v>
      </c>
      <c r="AK195" s="18">
        <v>504</v>
      </c>
      <c r="AL195" s="18">
        <v>779</v>
      </c>
      <c r="AM195" s="18">
        <v>436</v>
      </c>
      <c r="AN195" s="18">
        <v>1388</v>
      </c>
      <c r="AO195" s="18">
        <v>1161</v>
      </c>
      <c r="AP195" s="19">
        <v>484</v>
      </c>
      <c r="AQ195" s="37">
        <v>1028</v>
      </c>
    </row>
    <row r="196" spans="1:43" x14ac:dyDescent="0.25">
      <c r="A196">
        <v>1781</v>
      </c>
      <c r="B196" t="s">
        <v>525</v>
      </c>
      <c r="C196">
        <v>1</v>
      </c>
      <c r="D196" s="15">
        <v>-18.24609375</v>
      </c>
      <c r="E196" s="15">
        <v>70.064453125</v>
      </c>
      <c r="F196" s="15">
        <v>7.2412109375</v>
      </c>
      <c r="G196" s="15">
        <v>64.6484375</v>
      </c>
      <c r="H196" s="15">
        <v>-26.9404296875</v>
      </c>
      <c r="I196" s="15">
        <v>-14.853515625</v>
      </c>
      <c r="J196" s="15">
        <v>95.0703125</v>
      </c>
      <c r="K196" s="15">
        <v>120.580078125</v>
      </c>
      <c r="L196" s="15">
        <v>126.5009765625</v>
      </c>
      <c r="M196" s="15">
        <v>51.2568359375</v>
      </c>
      <c r="N196" s="15">
        <v>189.564453125</v>
      </c>
      <c r="O196" s="15">
        <v>-20.732421875</v>
      </c>
      <c r="P196" s="15">
        <v>-68.8388671875</v>
      </c>
      <c r="Q196" s="15">
        <v>-52.228515625</v>
      </c>
      <c r="R196" s="15">
        <v>-11.75</v>
      </c>
      <c r="S196" s="15">
        <v>-8.5419921875</v>
      </c>
      <c r="T196" s="15">
        <v>29.3466796875</v>
      </c>
      <c r="U196" s="15">
        <v>-48.2431640625</v>
      </c>
      <c r="V196" s="15">
        <v>-17.4501953125</v>
      </c>
      <c r="W196" s="36">
        <v>-28.4443359375</v>
      </c>
      <c r="X196" s="16">
        <v>47.543503048924883</v>
      </c>
      <c r="Y196" s="16">
        <v>9.5663831684850713</v>
      </c>
      <c r="Z196" s="16">
        <v>66.250046834285882</v>
      </c>
      <c r="AA196" s="16">
        <v>7.6631344050078622</v>
      </c>
      <c r="AB196" s="16">
        <v>-2.3340348577167047E-2</v>
      </c>
      <c r="AC196" s="16">
        <v>73.859839383124083</v>
      </c>
      <c r="AD196" s="16">
        <v>2.6631344050078622</v>
      </c>
      <c r="AE196" s="16">
        <v>4.6631344050078622</v>
      </c>
      <c r="AF196" s="16">
        <v>40.66313440500786</v>
      </c>
      <c r="AG196" s="16">
        <v>17.663134405007863</v>
      </c>
      <c r="AH196" s="16">
        <v>60.66313440500786</v>
      </c>
      <c r="AI196" s="16">
        <v>20.663134405007863</v>
      </c>
      <c r="AJ196" s="16">
        <v>15.663134405007863</v>
      </c>
      <c r="AK196" s="16">
        <v>33.66313440500786</v>
      </c>
      <c r="AL196" s="16">
        <v>15.663134405007863</v>
      </c>
      <c r="AM196" s="16">
        <v>45.66313440500786</v>
      </c>
      <c r="AN196" s="16">
        <v>13.663134405007863</v>
      </c>
      <c r="AO196" s="16">
        <v>52.66313440500786</v>
      </c>
      <c r="AP196" s="17">
        <v>18.663134405007863</v>
      </c>
      <c r="AQ196" s="37">
        <v>11.663134405007863</v>
      </c>
    </row>
    <row r="197" spans="1:43" x14ac:dyDescent="0.25">
      <c r="A197">
        <v>1782</v>
      </c>
      <c r="B197" t="s">
        <v>526</v>
      </c>
      <c r="C197">
        <v>1</v>
      </c>
      <c r="D197" s="15">
        <v>-27.58935546875</v>
      </c>
      <c r="E197" s="15">
        <v>-44.76904296875</v>
      </c>
      <c r="F197" s="15">
        <v>-52.23876953125</v>
      </c>
      <c r="G197" s="15">
        <v>-2.86962890625</v>
      </c>
      <c r="H197" s="15">
        <v>-15.3173828125</v>
      </c>
      <c r="I197" s="15">
        <v>-6.55712890625</v>
      </c>
      <c r="J197" s="15">
        <v>-0.78369140625</v>
      </c>
      <c r="K197" s="15">
        <v>6.8046875</v>
      </c>
      <c r="L197" s="15">
        <v>30.6259765625</v>
      </c>
      <c r="M197" s="15">
        <v>9.97607421875</v>
      </c>
      <c r="N197" s="15">
        <v>113.34912109375</v>
      </c>
      <c r="O197" s="15">
        <v>-73.74169921875</v>
      </c>
      <c r="P197" s="15">
        <v>-17.806640625</v>
      </c>
      <c r="Q197" s="15">
        <v>-82.4365234375</v>
      </c>
      <c r="R197" s="15">
        <v>-54.5419921875</v>
      </c>
      <c r="S197" s="15">
        <v>-38.3583984375</v>
      </c>
      <c r="T197" s="15">
        <v>-15.3232421875</v>
      </c>
      <c r="U197" s="15">
        <v>-95.4580078125</v>
      </c>
      <c r="V197" s="15">
        <v>-109.26611328125</v>
      </c>
      <c r="W197" s="36">
        <v>-35.74365234375</v>
      </c>
      <c r="X197" s="18">
        <v>3.0054300252642068</v>
      </c>
      <c r="Y197" s="18">
        <v>0.73163719175888708</v>
      </c>
      <c r="Z197" s="18">
        <v>2.3369533501761377</v>
      </c>
      <c r="AA197" s="18">
        <v>4</v>
      </c>
      <c r="AB197" s="18">
        <v>-5.0142902892929584</v>
      </c>
      <c r="AC197" s="18">
        <v>-1.5998861331530438</v>
      </c>
      <c r="AD197" s="18">
        <v>3</v>
      </c>
      <c r="AE197" s="18">
        <v>-3</v>
      </c>
      <c r="AF197" s="18">
        <v>3</v>
      </c>
      <c r="AG197" s="18">
        <v>2</v>
      </c>
      <c r="AH197" s="18">
        <v>2</v>
      </c>
      <c r="AI197" s="18">
        <v>3</v>
      </c>
      <c r="AJ197" s="18">
        <v>1</v>
      </c>
      <c r="AK197" s="18">
        <v>3</v>
      </c>
      <c r="AL197" s="18">
        <v>-19</v>
      </c>
      <c r="AM197" s="18">
        <v>10</v>
      </c>
      <c r="AN197" s="18">
        <v>3</v>
      </c>
      <c r="AO197" s="18">
        <v>4</v>
      </c>
      <c r="AP197" s="19">
        <v>1</v>
      </c>
      <c r="AQ197" s="37">
        <v>2</v>
      </c>
    </row>
    <row r="198" spans="1:43" x14ac:dyDescent="0.25">
      <c r="A198">
        <v>1783</v>
      </c>
      <c r="B198" t="s">
        <v>527</v>
      </c>
      <c r="C198">
        <v>1</v>
      </c>
      <c r="D198" s="15">
        <v>-81.30419921875</v>
      </c>
      <c r="E198" s="15">
        <v>-23.8037109375</v>
      </c>
      <c r="F198" s="15">
        <v>-70.80322265625</v>
      </c>
      <c r="G198" s="15">
        <v>-59.91845703125</v>
      </c>
      <c r="H198" s="15">
        <v>-48.0546875</v>
      </c>
      <c r="I198" s="15">
        <v>-64.96826171875</v>
      </c>
      <c r="J198" s="15">
        <v>-32.2099609375</v>
      </c>
      <c r="K198" s="15">
        <v>-20.8232421875</v>
      </c>
      <c r="L198" s="15">
        <v>-34.07763671875</v>
      </c>
      <c r="M198" s="15">
        <v>-2.6953125</v>
      </c>
      <c r="N198" s="15">
        <v>53.32958984375</v>
      </c>
      <c r="O198" s="15">
        <v>-77.34619140625</v>
      </c>
      <c r="P198" s="15">
        <v>-28.1181640625</v>
      </c>
      <c r="Q198" s="15">
        <v>-43.29833984375</v>
      </c>
      <c r="R198" s="15">
        <v>-18.82666015625</v>
      </c>
      <c r="S198" s="15">
        <v>25.1064453125</v>
      </c>
      <c r="T198" s="15">
        <v>-0.5439453125</v>
      </c>
      <c r="U198" s="15">
        <v>-45.681640625</v>
      </c>
      <c r="V198" s="15">
        <v>-45.68212890625</v>
      </c>
      <c r="W198" s="36">
        <v>-24.17236328125</v>
      </c>
      <c r="X198" s="16">
        <v>9.6216831511876357</v>
      </c>
      <c r="Y198" s="16">
        <v>9.9301626729468779</v>
      </c>
      <c r="Z198" s="16">
        <v>14.995508009743661</v>
      </c>
      <c r="AA198" s="16">
        <v>11.743157726855713</v>
      </c>
      <c r="AB198" s="16">
        <v>10.089056741195819</v>
      </c>
      <c r="AC198" s="16">
        <v>12.556337814390851</v>
      </c>
      <c r="AD198" s="16">
        <v>-9.2568422731442865</v>
      </c>
      <c r="AE198" s="16">
        <v>-54.256842273144287</v>
      </c>
      <c r="AF198" s="16">
        <v>-30.256842273144287</v>
      </c>
      <c r="AG198" s="16">
        <v>-19.256842273144287</v>
      </c>
      <c r="AH198" s="16">
        <v>10.743157726855713</v>
      </c>
      <c r="AI198" s="16">
        <v>13.743157726855713</v>
      </c>
      <c r="AJ198" s="16">
        <v>4.7431577268557135</v>
      </c>
      <c r="AK198" s="16">
        <v>13.743157726855713</v>
      </c>
      <c r="AL198" s="16">
        <v>-3.2568422731442865</v>
      </c>
      <c r="AM198" s="16">
        <v>10.743157726855713</v>
      </c>
      <c r="AN198" s="16">
        <v>46.743157726855713</v>
      </c>
      <c r="AO198" s="16">
        <v>-10.256842273144287</v>
      </c>
      <c r="AP198" s="17">
        <v>19.743157726855713</v>
      </c>
      <c r="AQ198" s="37">
        <v>12.743157726855713</v>
      </c>
    </row>
    <row r="199" spans="1:43" x14ac:dyDescent="0.25">
      <c r="A199">
        <v>1784</v>
      </c>
      <c r="B199" t="s">
        <v>528</v>
      </c>
      <c r="C199">
        <v>1</v>
      </c>
      <c r="D199" s="15">
        <v>-8.224609375</v>
      </c>
      <c r="E199" s="15">
        <v>91.994140625</v>
      </c>
      <c r="F199" s="15">
        <v>11.345703125</v>
      </c>
      <c r="G199" s="15">
        <v>-7.63671875</v>
      </c>
      <c r="H199" s="15">
        <v>18.666015625</v>
      </c>
      <c r="I199" s="15">
        <v>12.609375</v>
      </c>
      <c r="J199" s="15">
        <v>39.60546875</v>
      </c>
      <c r="K199" s="15">
        <v>11.7734375</v>
      </c>
      <c r="L199" s="15">
        <v>-6.69921875</v>
      </c>
      <c r="M199" s="15">
        <v>29.8876953125</v>
      </c>
      <c r="N199" s="15">
        <v>91.0244140625</v>
      </c>
      <c r="O199" s="15">
        <v>5.7802734375</v>
      </c>
      <c r="P199" s="15">
        <v>-1.5673828125</v>
      </c>
      <c r="Q199" s="15">
        <v>17.470703125</v>
      </c>
      <c r="R199" s="15">
        <v>-26.412109375</v>
      </c>
      <c r="S199" s="15">
        <v>3.1904296875</v>
      </c>
      <c r="T199" s="15">
        <v>-6.33984375</v>
      </c>
      <c r="U199" s="15">
        <v>-29.671875</v>
      </c>
      <c r="V199" s="15">
        <v>-82.5224609375</v>
      </c>
      <c r="W199" s="36">
        <v>-35.111328125</v>
      </c>
      <c r="X199" s="18">
        <v>74.700686759420705</v>
      </c>
      <c r="Y199" s="18">
        <v>76.132114009180512</v>
      </c>
      <c r="Z199" s="18">
        <v>24.467124506280467</v>
      </c>
      <c r="AA199" s="18">
        <v>18</v>
      </c>
      <c r="AB199" s="18">
        <v>-2.5923709212539592</v>
      </c>
      <c r="AC199" s="18">
        <v>-1.6343237376792494</v>
      </c>
      <c r="AD199" s="18">
        <v>9</v>
      </c>
      <c r="AE199" s="18">
        <v>8</v>
      </c>
      <c r="AF199" s="18">
        <v>4</v>
      </c>
      <c r="AG199" s="18">
        <v>48</v>
      </c>
      <c r="AH199" s="18">
        <v>12</v>
      </c>
      <c r="AI199" s="18">
        <v>18</v>
      </c>
      <c r="AJ199" s="18">
        <v>17</v>
      </c>
      <c r="AK199" s="18">
        <v>41</v>
      </c>
      <c r="AL199" s="18">
        <v>-2</v>
      </c>
      <c r="AM199" s="18">
        <v>19</v>
      </c>
      <c r="AN199" s="18">
        <v>17</v>
      </c>
      <c r="AO199" s="18">
        <v>7</v>
      </c>
      <c r="AP199" s="19">
        <v>8</v>
      </c>
      <c r="AQ199" s="37">
        <v>-72</v>
      </c>
    </row>
    <row r="200" spans="1:43" x14ac:dyDescent="0.25">
      <c r="A200">
        <v>1785</v>
      </c>
      <c r="B200" t="s">
        <v>529</v>
      </c>
      <c r="C200">
        <v>1</v>
      </c>
      <c r="D200" s="15">
        <v>-30.98095703125</v>
      </c>
      <c r="E200" s="15">
        <v>-12.36669921875</v>
      </c>
      <c r="F200" s="15">
        <v>-44.6337890625</v>
      </c>
      <c r="G200" s="15">
        <v>-32.8359375</v>
      </c>
      <c r="H200" s="15">
        <v>25.30712890625</v>
      </c>
      <c r="I200" s="15">
        <v>-28.0634765625</v>
      </c>
      <c r="J200" s="15">
        <v>23.02978515625</v>
      </c>
      <c r="K200" s="15">
        <v>-9.18212890625</v>
      </c>
      <c r="L200" s="15">
        <v>64.37939453125</v>
      </c>
      <c r="M200" s="15">
        <v>40.65625</v>
      </c>
      <c r="N200" s="15">
        <v>88.6923828125</v>
      </c>
      <c r="O200" s="15">
        <v>9.7919921875</v>
      </c>
      <c r="P200" s="15">
        <v>-41.29052734375</v>
      </c>
      <c r="Q200" s="15">
        <v>-62.81298828125</v>
      </c>
      <c r="R200" s="15">
        <v>20.4404296875</v>
      </c>
      <c r="S200" s="15">
        <v>19.03076171875</v>
      </c>
      <c r="T200" s="15">
        <v>-2.99560546875</v>
      </c>
      <c r="U200" s="15">
        <v>-100.26708984375</v>
      </c>
      <c r="V200" s="15">
        <v>-14.89111328125</v>
      </c>
      <c r="W200" s="36">
        <v>-45.2294921875</v>
      </c>
      <c r="X200" s="16">
        <v>25.624374621926485</v>
      </c>
      <c r="Y200" s="16">
        <v>12.096274419101164</v>
      </c>
      <c r="Z200" s="16">
        <v>28.082916414617657</v>
      </c>
      <c r="AA200" s="16">
        <v>7</v>
      </c>
      <c r="AB200" s="16">
        <v>8.0645553855460257</v>
      </c>
      <c r="AC200" s="16">
        <v>-1.3622673735900079</v>
      </c>
      <c r="AD200" s="16">
        <v>10</v>
      </c>
      <c r="AE200" s="16">
        <v>7</v>
      </c>
      <c r="AF200" s="16">
        <v>-12</v>
      </c>
      <c r="AG200" s="16">
        <v>3</v>
      </c>
      <c r="AH200" s="16">
        <v>23</v>
      </c>
      <c r="AI200" s="16">
        <v>10</v>
      </c>
      <c r="AJ200" s="16">
        <v>7</v>
      </c>
      <c r="AK200" s="16">
        <v>33</v>
      </c>
      <c r="AL200" s="16">
        <v>6</v>
      </c>
      <c r="AM200" s="16">
        <v>3</v>
      </c>
      <c r="AN200" s="16">
        <v>-91</v>
      </c>
      <c r="AO200" s="16">
        <v>3</v>
      </c>
      <c r="AP200" s="17">
        <v>-42</v>
      </c>
      <c r="AQ200" s="37">
        <v>22</v>
      </c>
    </row>
    <row r="201" spans="1:43" x14ac:dyDescent="0.25">
      <c r="A201">
        <v>1814</v>
      </c>
      <c r="B201" t="s">
        <v>530</v>
      </c>
      <c r="C201">
        <v>0</v>
      </c>
      <c r="D201" s="15">
        <v>33.995849609375</v>
      </c>
      <c r="E201" s="15">
        <v>4.619873046875</v>
      </c>
      <c r="F201" s="15">
        <v>6.90283203125</v>
      </c>
      <c r="G201" s="15">
        <v>15.364990234375</v>
      </c>
      <c r="H201" s="15">
        <v>21.075439453125</v>
      </c>
      <c r="I201" s="15">
        <v>13.3740234375</v>
      </c>
      <c r="J201" s="15">
        <v>63.339111328125</v>
      </c>
      <c r="K201" s="15">
        <v>7.804443359375</v>
      </c>
      <c r="L201" s="15">
        <v>25.36376953125</v>
      </c>
      <c r="M201" s="15">
        <v>32.364501953125</v>
      </c>
      <c r="N201" s="15">
        <v>46.029541015625</v>
      </c>
      <c r="O201" s="15">
        <v>102.7958984375</v>
      </c>
      <c r="P201" s="15">
        <v>70.675048828125</v>
      </c>
      <c r="Q201" s="15">
        <v>62.165283203125</v>
      </c>
      <c r="R201" s="15">
        <v>89.280517578125</v>
      </c>
      <c r="S201" s="15">
        <v>42.2158203125</v>
      </c>
      <c r="T201" s="15">
        <v>71.205078125</v>
      </c>
      <c r="U201" s="15">
        <v>-69.641357421875</v>
      </c>
      <c r="V201" s="15">
        <v>15.724365234375</v>
      </c>
      <c r="W201" s="36">
        <v>4.072265625</v>
      </c>
      <c r="X201" s="18">
        <v>8.1921287156636016</v>
      </c>
      <c r="Y201" s="18">
        <v>8.485278357493371</v>
      </c>
      <c r="Z201" s="18">
        <v>16.201943144001355</v>
      </c>
      <c r="AA201" s="18">
        <v>-2.9251508827345027</v>
      </c>
      <c r="AB201" s="18">
        <v>31.882720401601894</v>
      </c>
      <c r="AC201" s="18">
        <v>9.2703480173726653</v>
      </c>
      <c r="AD201" s="18">
        <v>14</v>
      </c>
      <c r="AE201" s="18">
        <v>12</v>
      </c>
      <c r="AF201" s="18">
        <v>22</v>
      </c>
      <c r="AG201" s="18">
        <v>28</v>
      </c>
      <c r="AH201" s="18">
        <v>35</v>
      </c>
      <c r="AI201" s="18">
        <v>93</v>
      </c>
      <c r="AJ201" s="18">
        <v>88</v>
      </c>
      <c r="AK201" s="18">
        <v>75</v>
      </c>
      <c r="AL201" s="18">
        <v>37</v>
      </c>
      <c r="AM201" s="18">
        <v>64</v>
      </c>
      <c r="AN201" s="18">
        <v>20</v>
      </c>
      <c r="AO201" s="18">
        <v>9</v>
      </c>
      <c r="AP201" s="19">
        <v>6</v>
      </c>
      <c r="AQ201" s="37">
        <v>7</v>
      </c>
    </row>
    <row r="202" spans="1:43" x14ac:dyDescent="0.25">
      <c r="A202">
        <v>1860</v>
      </c>
      <c r="B202" t="s">
        <v>531</v>
      </c>
      <c r="C202">
        <v>1</v>
      </c>
      <c r="D202" s="15">
        <v>-36.2314453125</v>
      </c>
      <c r="E202" s="15">
        <v>-49.311767578125</v>
      </c>
      <c r="F202" s="15">
        <v>-6.77099609375</v>
      </c>
      <c r="G202" s="15">
        <v>-9.17431640625</v>
      </c>
      <c r="H202" s="15">
        <v>-24.144287109375</v>
      </c>
      <c r="I202" s="15">
        <v>2.961669921875</v>
      </c>
      <c r="J202" s="15">
        <v>-16.43701171875</v>
      </c>
      <c r="K202" s="15">
        <v>6.05126953125</v>
      </c>
      <c r="L202" s="15">
        <v>35.149169921875</v>
      </c>
      <c r="M202" s="15">
        <v>-7.960205078125</v>
      </c>
      <c r="N202" s="15">
        <v>-0.63671875</v>
      </c>
      <c r="O202" s="15">
        <v>-10.653076171875</v>
      </c>
      <c r="P202" s="15">
        <v>-2.695556640625</v>
      </c>
      <c r="Q202" s="15">
        <v>10.05517578125</v>
      </c>
      <c r="R202" s="15">
        <v>-2.636962890625</v>
      </c>
      <c r="S202" s="15">
        <v>-21.585205078125</v>
      </c>
      <c r="T202" s="15">
        <v>-12.550048828125</v>
      </c>
      <c r="U202" s="15">
        <v>-30.201904296875</v>
      </c>
      <c r="V202" s="15">
        <v>-23.825439453125</v>
      </c>
      <c r="W202" s="36">
        <v>23.573486328125</v>
      </c>
      <c r="X202" s="16">
        <v>-2.7155306118797169</v>
      </c>
      <c r="Y202" s="16">
        <v>-3.3648974684424093</v>
      </c>
      <c r="Z202" s="16">
        <v>19.049515358000143</v>
      </c>
      <c r="AA202" s="16">
        <v>-3.7419491916078451</v>
      </c>
      <c r="AB202" s="16">
        <v>-0.24374709335075284</v>
      </c>
      <c r="AC202" s="16">
        <v>5.1123573118610475</v>
      </c>
      <c r="AD202" s="16">
        <v>0.78267148637737627</v>
      </c>
      <c r="AE202" s="16">
        <v>7.7826714863773763</v>
      </c>
      <c r="AF202" s="16">
        <v>0.78267148637737627</v>
      </c>
      <c r="AG202" s="16">
        <v>2.7826714863773763</v>
      </c>
      <c r="AH202" s="16">
        <v>0.78267148637737627</v>
      </c>
      <c r="AI202" s="16">
        <v>0.78267148637737627</v>
      </c>
      <c r="AJ202" s="16">
        <v>7.7826714863773763</v>
      </c>
      <c r="AK202" s="16">
        <v>7.7826714863773763</v>
      </c>
      <c r="AL202" s="16">
        <v>7.7826714863773763</v>
      </c>
      <c r="AM202" s="16">
        <v>0.78267148637737627</v>
      </c>
      <c r="AN202" s="16">
        <v>3.7826714863773763</v>
      </c>
      <c r="AO202" s="16">
        <v>2.7826714863773763</v>
      </c>
      <c r="AP202" s="17">
        <v>1.7826714863773763</v>
      </c>
      <c r="AQ202" s="37">
        <v>1.7826714863773763</v>
      </c>
    </row>
    <row r="203" spans="1:43" x14ac:dyDescent="0.25">
      <c r="A203">
        <v>1861</v>
      </c>
      <c r="B203" t="s">
        <v>532</v>
      </c>
      <c r="C203">
        <v>0</v>
      </c>
      <c r="D203" s="15">
        <v>-15.251953125</v>
      </c>
      <c r="E203" s="15">
        <v>42.91357421875</v>
      </c>
      <c r="F203" s="15">
        <v>29.4716796875</v>
      </c>
      <c r="G203" s="15">
        <v>17.8974609375</v>
      </c>
      <c r="H203" s="15">
        <v>46.86474609375</v>
      </c>
      <c r="I203" s="15">
        <v>-11.48828125</v>
      </c>
      <c r="J203" s="15">
        <v>48.46923828125</v>
      </c>
      <c r="K203" s="15">
        <v>42.15185546875</v>
      </c>
      <c r="L203" s="15">
        <v>47.357421875</v>
      </c>
      <c r="M203" s="15">
        <v>121.13720703125</v>
      </c>
      <c r="N203" s="15">
        <v>40.56640625</v>
      </c>
      <c r="O203" s="15">
        <v>90.50341796875</v>
      </c>
      <c r="P203" s="15">
        <v>-14.95263671875</v>
      </c>
      <c r="Q203" s="15">
        <v>-40.5400390625</v>
      </c>
      <c r="R203" s="15">
        <v>22.7216796875</v>
      </c>
      <c r="S203" s="15">
        <v>95.97705078125</v>
      </c>
      <c r="T203" s="15">
        <v>78.85888671875</v>
      </c>
      <c r="U203" s="15">
        <v>-7.9404296875</v>
      </c>
      <c r="V203" s="15">
        <v>-35.70068359375</v>
      </c>
      <c r="W203" s="36">
        <v>-11.18505859375</v>
      </c>
      <c r="X203" s="18">
        <v>19.923078520331742</v>
      </c>
      <c r="Y203" s="18">
        <v>10.328840266623127</v>
      </c>
      <c r="Z203" s="18">
        <v>19.711447858703899</v>
      </c>
      <c r="AA203" s="18">
        <v>9.4031535386632861</v>
      </c>
      <c r="AB203" s="18">
        <v>-7.0085307074870862</v>
      </c>
      <c r="AC203" s="18">
        <v>14.865728980030541</v>
      </c>
      <c r="AD203" s="18">
        <v>37.51139427418137</v>
      </c>
      <c r="AE203" s="18">
        <v>19.511394274181367</v>
      </c>
      <c r="AF203" s="18">
        <v>39.51139427418137</v>
      </c>
      <c r="AG203" s="18">
        <v>64.51139427418137</v>
      </c>
      <c r="AH203" s="18">
        <v>49.51139427418137</v>
      </c>
      <c r="AI203" s="18">
        <v>22.511394274181367</v>
      </c>
      <c r="AJ203" s="18">
        <v>38.51139427418137</v>
      </c>
      <c r="AK203" s="18">
        <v>23.511394274181367</v>
      </c>
      <c r="AL203" s="18">
        <v>94.51139427418137</v>
      </c>
      <c r="AM203" s="18">
        <v>28.511394274181367</v>
      </c>
      <c r="AN203" s="18">
        <v>105.51139427418137</v>
      </c>
      <c r="AO203" s="18">
        <v>157.51139427418136</v>
      </c>
      <c r="AP203" s="19">
        <v>44.51139427418137</v>
      </c>
      <c r="AQ203" s="37">
        <v>12.511394274181367</v>
      </c>
    </row>
    <row r="204" spans="1:43" x14ac:dyDescent="0.25">
      <c r="A204">
        <v>1862</v>
      </c>
      <c r="B204" t="s">
        <v>533</v>
      </c>
      <c r="C204">
        <v>1</v>
      </c>
      <c r="D204" s="15">
        <v>-24.63037109375</v>
      </c>
      <c r="E204" s="15">
        <v>-44.9775390625</v>
      </c>
      <c r="F204" s="15">
        <v>-12.45361328125</v>
      </c>
      <c r="G204" s="15">
        <v>-25.712890625</v>
      </c>
      <c r="H204" s="15">
        <v>-21.38037109375</v>
      </c>
      <c r="I204" s="15">
        <v>-11.0419921875</v>
      </c>
      <c r="J204" s="15">
        <v>-6.26806640625</v>
      </c>
      <c r="K204" s="15">
        <v>45.60791015625</v>
      </c>
      <c r="L204" s="15">
        <v>30.8125</v>
      </c>
      <c r="M204" s="15">
        <v>11.43798828125</v>
      </c>
      <c r="N204" s="15">
        <v>31.96728515625</v>
      </c>
      <c r="O204" s="15">
        <v>19.63525390625</v>
      </c>
      <c r="P204" s="15">
        <v>0.25048828125</v>
      </c>
      <c r="Q204" s="15">
        <v>12.509765625</v>
      </c>
      <c r="R204" s="15">
        <v>-7.96728515625</v>
      </c>
      <c r="S204" s="15">
        <v>-15.6083984375</v>
      </c>
      <c r="T204" s="15">
        <v>13.34130859375</v>
      </c>
      <c r="U204" s="15">
        <v>-59.9658203125</v>
      </c>
      <c r="V204" s="15">
        <v>-64.58740234375</v>
      </c>
      <c r="W204" s="36">
        <v>6.09033203125</v>
      </c>
      <c r="X204" s="16">
        <v>-1.227749076785714</v>
      </c>
      <c r="Y204" s="16">
        <v>-2.3068215004982751</v>
      </c>
      <c r="Z204" s="16">
        <v>3.3670109209580956</v>
      </c>
      <c r="AA204" s="16">
        <v>-2.9333796820087947</v>
      </c>
      <c r="AB204" s="16">
        <v>8.8796878908943597</v>
      </c>
      <c r="AC204" s="16">
        <v>28.471437284543185</v>
      </c>
      <c r="AD204" s="16">
        <v>7.5853184961174396</v>
      </c>
      <c r="AE204" s="16">
        <v>7.5853184961174396</v>
      </c>
      <c r="AF204" s="16">
        <v>4.5853184961174396</v>
      </c>
      <c r="AG204" s="16">
        <v>5.5853184961174396</v>
      </c>
      <c r="AH204" s="16">
        <v>12.58531849611744</v>
      </c>
      <c r="AI204" s="16">
        <v>13.58531849611744</v>
      </c>
      <c r="AJ204" s="16">
        <v>14.58531849611744</v>
      </c>
      <c r="AK204" s="16">
        <v>12.58531849611744</v>
      </c>
      <c r="AL204" s="16">
        <v>8.5853184961174396</v>
      </c>
      <c r="AM204" s="16">
        <v>14.58531849611744</v>
      </c>
      <c r="AN204" s="16">
        <v>8.5853184961174396</v>
      </c>
      <c r="AO204" s="16">
        <v>2.5853184961174396</v>
      </c>
      <c r="AP204" s="17">
        <v>9.5853184961174396</v>
      </c>
      <c r="AQ204" s="37">
        <v>6.5853184961174396</v>
      </c>
    </row>
    <row r="205" spans="1:43" x14ac:dyDescent="0.25">
      <c r="A205">
        <v>1863</v>
      </c>
      <c r="B205" t="s">
        <v>534</v>
      </c>
      <c r="C205">
        <v>1</v>
      </c>
      <c r="D205" s="15">
        <v>-16.0927734375</v>
      </c>
      <c r="E205" s="15">
        <v>-17.8251953125</v>
      </c>
      <c r="F205" s="15">
        <v>-52.12939453125</v>
      </c>
      <c r="G205" s="15">
        <v>11.388916015625</v>
      </c>
      <c r="H205" s="15">
        <v>-30.714599609375</v>
      </c>
      <c r="I205" s="15">
        <v>-19.35888671875</v>
      </c>
      <c r="J205" s="15">
        <v>-46.2919921875</v>
      </c>
      <c r="K205" s="15">
        <v>-4.292236328125</v>
      </c>
      <c r="L205" s="15">
        <v>7.093505859375</v>
      </c>
      <c r="M205" s="15">
        <v>42.789306640625</v>
      </c>
      <c r="N205" s="15">
        <v>11.68603515625</v>
      </c>
      <c r="O205" s="15">
        <v>-31.285400390625</v>
      </c>
      <c r="P205" s="15">
        <v>-69.276123046875</v>
      </c>
      <c r="Q205" s="15">
        <v>-15.287353515625</v>
      </c>
      <c r="R205" s="15">
        <v>-51.677978515625</v>
      </c>
      <c r="S205" s="15">
        <v>-28.411376953125</v>
      </c>
      <c r="T205" s="15">
        <v>-79.760009765625</v>
      </c>
      <c r="U205" s="15">
        <v>-54.43115234375</v>
      </c>
      <c r="V205" s="15">
        <v>-74.03662109375</v>
      </c>
      <c r="W205" s="36">
        <v>-6.61376953125</v>
      </c>
      <c r="X205" s="18">
        <v>-2.6838936206215802</v>
      </c>
      <c r="Y205" s="18">
        <v>-4.5533589034914552</v>
      </c>
      <c r="Z205" s="18">
        <v>1.0183456483727227</v>
      </c>
      <c r="AA205" s="18">
        <v>-5.0582097128997692</v>
      </c>
      <c r="AB205" s="18">
        <v>-0.37431609227818807</v>
      </c>
      <c r="AC205" s="18">
        <v>0.10248744994077497</v>
      </c>
      <c r="AD205" s="18">
        <v>0</v>
      </c>
      <c r="AE205" s="18">
        <v>-1</v>
      </c>
      <c r="AF205" s="18">
        <v>2</v>
      </c>
      <c r="AG205" s="18">
        <v>1</v>
      </c>
      <c r="AH205" s="18">
        <v>-37</v>
      </c>
      <c r="AI205" s="18">
        <v>-5</v>
      </c>
      <c r="AJ205" s="18">
        <v>2</v>
      </c>
      <c r="AK205" s="18">
        <v>10</v>
      </c>
      <c r="AL205" s="18">
        <v>1</v>
      </c>
      <c r="AM205" s="18">
        <v>0</v>
      </c>
      <c r="AN205" s="18">
        <v>0</v>
      </c>
      <c r="AO205" s="18">
        <v>1</v>
      </c>
      <c r="AP205" s="19">
        <v>-9</v>
      </c>
      <c r="AQ205" s="37">
        <v>-35</v>
      </c>
    </row>
    <row r="206" spans="1:43" x14ac:dyDescent="0.25">
      <c r="A206">
        <v>1864</v>
      </c>
      <c r="B206" t="s">
        <v>535</v>
      </c>
      <c r="C206">
        <v>1</v>
      </c>
      <c r="D206" s="15">
        <v>-21.778076171875</v>
      </c>
      <c r="E206" s="15">
        <v>0.306396484375</v>
      </c>
      <c r="F206" s="15">
        <v>-26.375</v>
      </c>
      <c r="G206" s="15">
        <v>-11.976806640625</v>
      </c>
      <c r="H206" s="15">
        <v>-51.48486328125</v>
      </c>
      <c r="I206" s="15">
        <v>-37.00244140625</v>
      </c>
      <c r="J206" s="15">
        <v>41.2109375</v>
      </c>
      <c r="K206" s="15">
        <v>10.47021484375</v>
      </c>
      <c r="L206" s="15">
        <v>-18.497314453125</v>
      </c>
      <c r="M206" s="15">
        <v>16.915771484375</v>
      </c>
      <c r="N206" s="15">
        <v>12.85009765625</v>
      </c>
      <c r="O206" s="15">
        <v>-16.336181640625</v>
      </c>
      <c r="P206" s="15">
        <v>-30.14501953125</v>
      </c>
      <c r="Q206" s="15">
        <v>-12.44580078125</v>
      </c>
      <c r="R206" s="15">
        <v>-37.098388671875</v>
      </c>
      <c r="S206" s="15">
        <v>-46.1181640625</v>
      </c>
      <c r="T206" s="15">
        <v>-22.591552734375</v>
      </c>
      <c r="U206" s="15">
        <v>-24.01904296875</v>
      </c>
      <c r="V206" s="15">
        <v>-18.1474609375</v>
      </c>
      <c r="W206" s="36">
        <v>-19.46435546875</v>
      </c>
      <c r="X206" s="16">
        <v>5.7072866494677466E-2</v>
      </c>
      <c r="Y206" s="16">
        <v>-1.5415861103229664</v>
      </c>
      <c r="Z206" s="16">
        <v>0.60620141294399765</v>
      </c>
      <c r="AA206" s="16">
        <v>-3.8891945484751465</v>
      </c>
      <c r="AB206" s="16">
        <v>0.33583929438119087</v>
      </c>
      <c r="AC206" s="16">
        <v>-0.33586384736397235</v>
      </c>
      <c r="AD206" s="16">
        <v>0.28210670935101445</v>
      </c>
      <c r="AE206" s="16">
        <v>0.28210670935101445</v>
      </c>
      <c r="AF206" s="16">
        <v>1.2821067093510146</v>
      </c>
      <c r="AG206" s="16">
        <v>1.2821067093510146</v>
      </c>
      <c r="AH206" s="16">
        <v>1.2821067093510146</v>
      </c>
      <c r="AI206" s="16">
        <v>-4.7178932906489859</v>
      </c>
      <c r="AJ206" s="16">
        <v>0.28210670935101445</v>
      </c>
      <c r="AK206" s="16">
        <v>0.28210670935101445</v>
      </c>
      <c r="AL206" s="16">
        <v>1.2821067093510146</v>
      </c>
      <c r="AM206" s="16">
        <v>-48.717893290648988</v>
      </c>
      <c r="AN206" s="16">
        <v>-0.71789329064898555</v>
      </c>
      <c r="AO206" s="16">
        <v>1.2821067093510146</v>
      </c>
      <c r="AP206" s="17">
        <v>1.2821067093510146</v>
      </c>
      <c r="AQ206" s="37">
        <v>0.28210670935101445</v>
      </c>
    </row>
    <row r="207" spans="1:43" x14ac:dyDescent="0.25">
      <c r="A207">
        <v>1880</v>
      </c>
      <c r="B207" t="s">
        <v>36</v>
      </c>
      <c r="C207">
        <v>0</v>
      </c>
      <c r="D207" s="15">
        <v>728.71875</v>
      </c>
      <c r="E207" s="15">
        <v>691.79296875</v>
      </c>
      <c r="F207" s="15">
        <v>828.43359375</v>
      </c>
      <c r="G207" s="15">
        <v>855.4765625</v>
      </c>
      <c r="H207" s="15">
        <v>913.046875</v>
      </c>
      <c r="I207" s="15">
        <v>870.7265625</v>
      </c>
      <c r="J207" s="15">
        <v>1029.7890625</v>
      </c>
      <c r="K207" s="15">
        <v>836.5625</v>
      </c>
      <c r="L207" s="15">
        <v>1028.4375</v>
      </c>
      <c r="M207" s="15">
        <v>867.7265625</v>
      </c>
      <c r="N207" s="15">
        <v>1239.4296875</v>
      </c>
      <c r="O207" s="15">
        <v>1797.09375</v>
      </c>
      <c r="P207" s="15">
        <v>1439.7265625</v>
      </c>
      <c r="Q207" s="15">
        <v>1187.7109375</v>
      </c>
      <c r="R207" s="15">
        <v>468.8515625</v>
      </c>
      <c r="S207" s="15">
        <v>452.953125</v>
      </c>
      <c r="T207" s="15">
        <v>732.7265625</v>
      </c>
      <c r="U207" s="15">
        <v>899.1171875</v>
      </c>
      <c r="V207" s="15">
        <v>645.3046875</v>
      </c>
      <c r="W207" s="36">
        <v>646.3125</v>
      </c>
      <c r="X207" s="18">
        <v>515.22731823565914</v>
      </c>
      <c r="Y207" s="18">
        <v>446.04795814766766</v>
      </c>
      <c r="Z207" s="18">
        <v>697.8620128038807</v>
      </c>
      <c r="AA207" s="18">
        <v>386.23413616109201</v>
      </c>
      <c r="AB207" s="18">
        <v>167.0068179254329</v>
      </c>
      <c r="AC207" s="18">
        <v>435.33098313497658</v>
      </c>
      <c r="AD207" s="18">
        <v>1126</v>
      </c>
      <c r="AE207" s="18">
        <v>275</v>
      </c>
      <c r="AF207" s="18">
        <v>1033</v>
      </c>
      <c r="AG207" s="18">
        <v>877</v>
      </c>
      <c r="AH207" s="18">
        <v>2157</v>
      </c>
      <c r="AI207" s="18">
        <v>2094</v>
      </c>
      <c r="AJ207" s="18">
        <v>1879</v>
      </c>
      <c r="AK207" s="18">
        <v>1110</v>
      </c>
      <c r="AL207" s="18">
        <v>703</v>
      </c>
      <c r="AM207" s="18">
        <v>1093</v>
      </c>
      <c r="AN207" s="18">
        <v>1581</v>
      </c>
      <c r="AO207" s="18">
        <v>862</v>
      </c>
      <c r="AP207" s="19">
        <v>583</v>
      </c>
      <c r="AQ207" s="37">
        <v>809</v>
      </c>
    </row>
    <row r="208" spans="1:43" x14ac:dyDescent="0.25">
      <c r="A208">
        <v>1881</v>
      </c>
      <c r="B208" t="s">
        <v>536</v>
      </c>
      <c r="C208">
        <v>0</v>
      </c>
      <c r="D208" s="15">
        <v>81.5302734375</v>
      </c>
      <c r="E208" s="15">
        <v>98.8544921875</v>
      </c>
      <c r="F208" s="15">
        <v>128.060546875</v>
      </c>
      <c r="G208" s="15">
        <v>43.7490234375</v>
      </c>
      <c r="H208" s="15">
        <v>159.44921875</v>
      </c>
      <c r="I208" s="15">
        <v>46.85546875</v>
      </c>
      <c r="J208" s="15">
        <v>124.4814453125</v>
      </c>
      <c r="K208" s="15">
        <v>85.703125</v>
      </c>
      <c r="L208" s="15">
        <v>83.033203125</v>
      </c>
      <c r="M208" s="15">
        <v>60.4267578125</v>
      </c>
      <c r="N208" s="15">
        <v>105.2158203125</v>
      </c>
      <c r="O208" s="15">
        <v>83.728515625</v>
      </c>
      <c r="P208" s="15">
        <v>47.59375</v>
      </c>
      <c r="Q208" s="15">
        <v>57.90234375</v>
      </c>
      <c r="R208" s="15">
        <v>39.904296875</v>
      </c>
      <c r="S208" s="15">
        <v>177.74609375</v>
      </c>
      <c r="T208" s="15">
        <v>175.0048828125</v>
      </c>
      <c r="U208" s="15">
        <v>61.3359375</v>
      </c>
      <c r="V208" s="15">
        <v>125.6953125</v>
      </c>
      <c r="W208" s="36">
        <v>6.0029296875</v>
      </c>
      <c r="X208" s="16">
        <v>80.342927156485459</v>
      </c>
      <c r="Y208" s="16">
        <v>44.244014358245295</v>
      </c>
      <c r="Z208" s="16">
        <v>141.28023326512104</v>
      </c>
      <c r="AA208" s="16">
        <v>59.025290797976808</v>
      </c>
      <c r="AB208" s="16">
        <v>69.332337162689981</v>
      </c>
      <c r="AC208" s="16">
        <v>33.483353858499115</v>
      </c>
      <c r="AD208" s="16">
        <v>79.649973521198646</v>
      </c>
      <c r="AE208" s="16">
        <v>58.649973521198646</v>
      </c>
      <c r="AF208" s="16">
        <v>47.649973521198646</v>
      </c>
      <c r="AG208" s="16">
        <v>110.64997352119865</v>
      </c>
      <c r="AH208" s="16">
        <v>123.64997352119865</v>
      </c>
      <c r="AI208" s="16">
        <v>154.64997352119866</v>
      </c>
      <c r="AJ208" s="16">
        <v>47.649973521198646</v>
      </c>
      <c r="AK208" s="16">
        <v>55.649973521198646</v>
      </c>
      <c r="AL208" s="16">
        <v>1.6499735211986473</v>
      </c>
      <c r="AM208" s="16">
        <v>144.64997352119866</v>
      </c>
      <c r="AN208" s="16">
        <v>187.64997352119866</v>
      </c>
      <c r="AO208" s="16">
        <v>178.64997352119866</v>
      </c>
      <c r="AP208" s="17">
        <v>61.649973521198646</v>
      </c>
      <c r="AQ208" s="37">
        <v>63.649973521198646</v>
      </c>
    </row>
    <row r="209" spans="1:43" x14ac:dyDescent="0.25">
      <c r="A209">
        <v>1882</v>
      </c>
      <c r="B209" t="s">
        <v>537</v>
      </c>
      <c r="C209">
        <v>0</v>
      </c>
      <c r="D209" s="15">
        <v>17.90869140625</v>
      </c>
      <c r="E209" s="15">
        <v>-19.35009765625</v>
      </c>
      <c r="F209" s="15">
        <v>20.36083984375</v>
      </c>
      <c r="G209" s="15">
        <v>-0.71337890625</v>
      </c>
      <c r="H209" s="15">
        <v>10.90673828125</v>
      </c>
      <c r="I209" s="15">
        <v>-25.2470703125</v>
      </c>
      <c r="J209" s="15">
        <v>-36.02392578125</v>
      </c>
      <c r="K209" s="15">
        <v>52.15380859375</v>
      </c>
      <c r="L209" s="15">
        <v>41.9794921875</v>
      </c>
      <c r="M209" s="15">
        <v>40.31591796875</v>
      </c>
      <c r="N209" s="15">
        <v>60.36669921875</v>
      </c>
      <c r="O209" s="15">
        <v>-63.51123046875</v>
      </c>
      <c r="P209" s="15">
        <v>78.380859375</v>
      </c>
      <c r="Q209" s="15">
        <v>53.20166015625</v>
      </c>
      <c r="R209" s="15">
        <v>50.24755859375</v>
      </c>
      <c r="S209" s="15">
        <v>69.240234375</v>
      </c>
      <c r="T209" s="15">
        <v>18.1484375</v>
      </c>
      <c r="U209" s="15">
        <v>16.33837890625</v>
      </c>
      <c r="V209" s="15">
        <v>10.0869140625</v>
      </c>
      <c r="W209" s="36">
        <v>-8.3037109375</v>
      </c>
      <c r="X209" s="18">
        <v>-3.6737188975361796</v>
      </c>
      <c r="Y209" s="18">
        <v>5.1020792298257698</v>
      </c>
      <c r="Z209" s="18">
        <v>14.539011656922616</v>
      </c>
      <c r="AA209" s="18">
        <v>0.39125233603593301</v>
      </c>
      <c r="AB209" s="18">
        <v>5.986146295086078</v>
      </c>
      <c r="AC209" s="18">
        <v>9.6574828058875894</v>
      </c>
      <c r="AD209" s="18">
        <v>12.921175061513964</v>
      </c>
      <c r="AE209" s="18">
        <v>27.921175061513964</v>
      </c>
      <c r="AF209" s="18">
        <v>13.921175061513964</v>
      </c>
      <c r="AG209" s="18">
        <v>15.921175061513964</v>
      </c>
      <c r="AH209" s="18">
        <v>7.9211750615139636</v>
      </c>
      <c r="AI209" s="18">
        <v>3.9211750615139636</v>
      </c>
      <c r="AJ209" s="18">
        <v>21.921175061513964</v>
      </c>
      <c r="AK209" s="18">
        <v>20.921175061513964</v>
      </c>
      <c r="AL209" s="18">
        <v>116.92117506151396</v>
      </c>
      <c r="AM209" s="18">
        <v>17.921175061513964</v>
      </c>
      <c r="AN209" s="18">
        <v>28.921175061513964</v>
      </c>
      <c r="AO209" s="18">
        <v>30.921175061513964</v>
      </c>
      <c r="AP209" s="19">
        <v>116.92117506151396</v>
      </c>
      <c r="AQ209" s="37">
        <v>55.921175061513964</v>
      </c>
    </row>
    <row r="210" spans="1:43" x14ac:dyDescent="0.25">
      <c r="A210">
        <v>1883</v>
      </c>
      <c r="B210" t="s">
        <v>538</v>
      </c>
      <c r="C210">
        <v>1</v>
      </c>
      <c r="D210" s="15">
        <v>-1.201171875</v>
      </c>
      <c r="E210" s="15">
        <v>-45.8642578125</v>
      </c>
      <c r="F210" s="15">
        <v>-39.138671875</v>
      </c>
      <c r="G210" s="15">
        <v>-72.248046875</v>
      </c>
      <c r="H210" s="15">
        <v>57.4560546875</v>
      </c>
      <c r="I210" s="15">
        <v>7.1708984375</v>
      </c>
      <c r="J210" s="15">
        <v>53.990234375</v>
      </c>
      <c r="K210" s="15">
        <v>59.7880859375</v>
      </c>
      <c r="L210" s="15">
        <v>151.2998046875</v>
      </c>
      <c r="M210" s="15">
        <v>87.1875</v>
      </c>
      <c r="N210" s="15">
        <v>103.966796875</v>
      </c>
      <c r="O210" s="15">
        <v>-68.7314453125</v>
      </c>
      <c r="P210" s="15">
        <v>-1.3154296875</v>
      </c>
      <c r="Q210" s="15">
        <v>8.87109375</v>
      </c>
      <c r="R210" s="15">
        <v>3.775390625</v>
      </c>
      <c r="S210" s="15">
        <v>76.6640625</v>
      </c>
      <c r="T210" s="15">
        <v>-38.501953125</v>
      </c>
      <c r="U210" s="15">
        <v>29.654296875</v>
      </c>
      <c r="V210" s="15">
        <v>63.076171875</v>
      </c>
      <c r="W210" s="36">
        <v>72.490234375</v>
      </c>
      <c r="X210" s="16">
        <v>36.750471285465828</v>
      </c>
      <c r="Y210" s="16">
        <v>13.375774461053847</v>
      </c>
      <c r="Z210" s="16">
        <v>28.120148086187807</v>
      </c>
      <c r="AA210" s="16">
        <v>3.4162730791372091</v>
      </c>
      <c r="AB210" s="16">
        <v>17.596091455808203</v>
      </c>
      <c r="AC210" s="16">
        <v>17.446731649840579</v>
      </c>
      <c r="AD210" s="16">
        <v>-30.069710337863182</v>
      </c>
      <c r="AE210" s="16">
        <v>28.930289662136818</v>
      </c>
      <c r="AF210" s="16">
        <v>79.930289662136815</v>
      </c>
      <c r="AG210" s="16">
        <v>19.930289662136818</v>
      </c>
      <c r="AH210" s="16">
        <v>51.930289662136815</v>
      </c>
      <c r="AI210" s="16">
        <v>44.930289662136815</v>
      </c>
      <c r="AJ210" s="16">
        <v>96.930289662136815</v>
      </c>
      <c r="AK210" s="16">
        <v>32.930289662136815</v>
      </c>
      <c r="AL210" s="16">
        <v>92.930289662136815</v>
      </c>
      <c r="AM210" s="16">
        <v>31.930289662136818</v>
      </c>
      <c r="AN210" s="16">
        <v>78.930289662136815</v>
      </c>
      <c r="AO210" s="16">
        <v>63.930289662136815</v>
      </c>
      <c r="AP210" s="17">
        <v>94.930289662136815</v>
      </c>
      <c r="AQ210" s="37">
        <v>109.93028966213681</v>
      </c>
    </row>
    <row r="211" spans="1:43" x14ac:dyDescent="0.25">
      <c r="A211">
        <v>1884</v>
      </c>
      <c r="B211" t="s">
        <v>539</v>
      </c>
      <c r="C211">
        <v>0</v>
      </c>
      <c r="D211" s="15">
        <v>7.7783203125</v>
      </c>
      <c r="E211" s="15">
        <v>-6.27294921875</v>
      </c>
      <c r="F211" s="15">
        <v>-0.232421875</v>
      </c>
      <c r="G211" s="15">
        <v>8.48681640625</v>
      </c>
      <c r="H211" s="15">
        <v>71.94140625</v>
      </c>
      <c r="I211" s="15">
        <v>34.93408203125</v>
      </c>
      <c r="J211" s="15">
        <v>9.4912109375</v>
      </c>
      <c r="K211" s="15">
        <v>52.9580078125</v>
      </c>
      <c r="L211" s="15">
        <v>-1.76171875</v>
      </c>
      <c r="M211" s="15">
        <v>83.03955078125</v>
      </c>
      <c r="N211" s="15">
        <v>75.12646484375</v>
      </c>
      <c r="O211" s="15">
        <v>23.3955078125</v>
      </c>
      <c r="P211" s="15">
        <v>0.755859375</v>
      </c>
      <c r="Q211" s="15">
        <v>0.16943359375</v>
      </c>
      <c r="R211" s="15">
        <v>13.7373046875</v>
      </c>
      <c r="S211" s="15">
        <v>37.14990234375</v>
      </c>
      <c r="T211" s="15">
        <v>-2.4443359375</v>
      </c>
      <c r="U211" s="15">
        <v>6.61669921875</v>
      </c>
      <c r="V211" s="15">
        <v>11.853515625</v>
      </c>
      <c r="W211" s="36">
        <v>8.54443359375</v>
      </c>
      <c r="X211" s="18">
        <v>7.5929744962643815</v>
      </c>
      <c r="Y211" s="18">
        <v>0.48308392149987134</v>
      </c>
      <c r="Z211" s="18">
        <v>5.3189601694551989</v>
      </c>
      <c r="AA211" s="18">
        <v>24.838631329701123</v>
      </c>
      <c r="AB211" s="18">
        <v>4.8177192647228395</v>
      </c>
      <c r="AC211" s="18">
        <v>7.4263689347549899</v>
      </c>
      <c r="AD211" s="18">
        <v>4.5720624312860974</v>
      </c>
      <c r="AE211" s="18">
        <v>8.5720624312860974</v>
      </c>
      <c r="AF211" s="18">
        <v>10.572062431286097</v>
      </c>
      <c r="AG211" s="18">
        <v>17.572062431286096</v>
      </c>
      <c r="AH211" s="18">
        <v>68.572062431286099</v>
      </c>
      <c r="AI211" s="18">
        <v>30.572062431286096</v>
      </c>
      <c r="AJ211" s="18">
        <v>22.572062431286096</v>
      </c>
      <c r="AK211" s="18">
        <v>8.5720624312860974</v>
      </c>
      <c r="AL211" s="18">
        <v>32.572062431286099</v>
      </c>
      <c r="AM211" s="18">
        <v>29.572062431286096</v>
      </c>
      <c r="AN211" s="18">
        <v>35.572062431286099</v>
      </c>
      <c r="AO211" s="18">
        <v>7.5720624312860974</v>
      </c>
      <c r="AP211" s="19">
        <v>26.572062431286096</v>
      </c>
      <c r="AQ211" s="37">
        <v>-1.4279375687139031</v>
      </c>
    </row>
    <row r="212" spans="1:43" x14ac:dyDescent="0.25">
      <c r="A212">
        <v>1885</v>
      </c>
      <c r="B212" t="s">
        <v>540</v>
      </c>
      <c r="C212">
        <v>0</v>
      </c>
      <c r="D212" s="15">
        <v>-64.46875</v>
      </c>
      <c r="E212" s="15">
        <v>48.802734375</v>
      </c>
      <c r="F212" s="15">
        <v>34.009765625</v>
      </c>
      <c r="G212" s="15">
        <v>18.404296875</v>
      </c>
      <c r="H212" s="15">
        <v>47.5634765625</v>
      </c>
      <c r="I212" s="15">
        <v>83.1240234375</v>
      </c>
      <c r="J212" s="15">
        <v>-12.484375</v>
      </c>
      <c r="K212" s="15">
        <v>95.22265625</v>
      </c>
      <c r="L212" s="15">
        <v>79.2470703125</v>
      </c>
      <c r="M212" s="15">
        <v>125.150390625</v>
      </c>
      <c r="N212" s="15">
        <v>94.3876953125</v>
      </c>
      <c r="O212" s="15">
        <v>-87.7109375</v>
      </c>
      <c r="P212" s="15">
        <v>0.1728515625</v>
      </c>
      <c r="Q212" s="15">
        <v>38.8046875</v>
      </c>
      <c r="R212" s="15">
        <v>94.361328125</v>
      </c>
      <c r="S212" s="15">
        <v>-10.2705078125</v>
      </c>
      <c r="T212" s="15">
        <v>-14.1630859375</v>
      </c>
      <c r="U212" s="15">
        <v>-58.96484375</v>
      </c>
      <c r="V212" s="15">
        <v>-11.32421875</v>
      </c>
      <c r="W212" s="36">
        <v>-4.1875</v>
      </c>
      <c r="X212" s="16">
        <v>-11.55008742737887</v>
      </c>
      <c r="Y212" s="16">
        <v>-12.06537311749112</v>
      </c>
      <c r="Z212" s="16">
        <v>5.1601613176152075</v>
      </c>
      <c r="AA212" s="16">
        <v>-4.5258615827175817</v>
      </c>
      <c r="AB212" s="16">
        <v>4.0242258446612889</v>
      </c>
      <c r="AC212" s="16">
        <v>23.403576061819617</v>
      </c>
      <c r="AD212" s="16">
        <v>5</v>
      </c>
      <c r="AE212" s="16">
        <v>2</v>
      </c>
      <c r="AF212" s="16">
        <v>21</v>
      </c>
      <c r="AG212" s="16">
        <v>-3</v>
      </c>
      <c r="AH212" s="16">
        <v>95</v>
      </c>
      <c r="AI212" s="16">
        <v>11</v>
      </c>
      <c r="AJ212" s="16">
        <v>100</v>
      </c>
      <c r="AK212" s="16">
        <v>31</v>
      </c>
      <c r="AL212" s="16">
        <v>60</v>
      </c>
      <c r="AM212" s="16">
        <v>17</v>
      </c>
      <c r="AN212" s="16">
        <v>11</v>
      </c>
      <c r="AO212" s="16">
        <v>8</v>
      </c>
      <c r="AP212" s="17">
        <v>33</v>
      </c>
      <c r="AQ212" s="37">
        <v>12</v>
      </c>
    </row>
    <row r="213" spans="1:43" x14ac:dyDescent="0.25">
      <c r="A213">
        <v>1904</v>
      </c>
      <c r="B213" t="s">
        <v>541</v>
      </c>
      <c r="C213">
        <v>1</v>
      </c>
      <c r="D213" s="15">
        <v>-13.627685546875</v>
      </c>
      <c r="E213" s="15">
        <v>-10.564208984375</v>
      </c>
      <c r="F213" s="15">
        <v>-2.352783203125</v>
      </c>
      <c r="G213" s="15">
        <v>-6.306640625</v>
      </c>
      <c r="H213" s="15">
        <v>-29.770751953125</v>
      </c>
      <c r="I213" s="15">
        <v>19.607666015625</v>
      </c>
      <c r="J213" s="15">
        <v>-7.2265625</v>
      </c>
      <c r="K213" s="15">
        <v>10.6884765625</v>
      </c>
      <c r="L213" s="15">
        <v>20.040771484375</v>
      </c>
      <c r="M213" s="15">
        <v>-1.953125E-3</v>
      </c>
      <c r="N213" s="15">
        <v>-31.832763671875</v>
      </c>
      <c r="O213" s="15">
        <v>9.763427734375</v>
      </c>
      <c r="P213" s="15">
        <v>4.11083984375</v>
      </c>
      <c r="Q213" s="15">
        <v>-16.735107421875</v>
      </c>
      <c r="R213" s="15">
        <v>0.2744140625</v>
      </c>
      <c r="S213" s="15">
        <v>5.661376953125</v>
      </c>
      <c r="T213" s="15">
        <v>1.18408203125</v>
      </c>
      <c r="U213" s="15">
        <v>-5.620361328125</v>
      </c>
      <c r="V213" s="15">
        <v>-23.79736328125</v>
      </c>
      <c r="W213" s="36">
        <v>15.92138671875</v>
      </c>
      <c r="X213" s="18">
        <v>-2.9462040037759651</v>
      </c>
      <c r="Y213" s="18">
        <v>-0.19777750661138516</v>
      </c>
      <c r="Z213" s="18">
        <v>4.2265385649284664</v>
      </c>
      <c r="AA213" s="18">
        <v>10.402085396111865</v>
      </c>
      <c r="AB213" s="18">
        <v>-9.1364576337379511</v>
      </c>
      <c r="AC213" s="18">
        <v>-8.0746285822452912E-2</v>
      </c>
      <c r="AD213" s="18">
        <v>1.5877898891635258</v>
      </c>
      <c r="AE213" s="18">
        <v>0.58778988916352581</v>
      </c>
      <c r="AF213" s="18">
        <v>1.5877898891635258</v>
      </c>
      <c r="AG213" s="18">
        <v>0.58778988916352581</v>
      </c>
      <c r="AH213" s="18">
        <v>6.5877898891635258</v>
      </c>
      <c r="AI213" s="18">
        <v>3.5877898891635258</v>
      </c>
      <c r="AJ213" s="18">
        <v>1.5877898891635258</v>
      </c>
      <c r="AK213" s="18">
        <v>3.5877898891635258</v>
      </c>
      <c r="AL213" s="18">
        <v>3.5877898891635258</v>
      </c>
      <c r="AM213" s="18">
        <v>0.58778988916352581</v>
      </c>
      <c r="AN213" s="18">
        <v>4.5877898891635258</v>
      </c>
      <c r="AO213" s="18">
        <v>2.5877898891635258</v>
      </c>
      <c r="AP213" s="19">
        <v>1.5877898891635258</v>
      </c>
      <c r="AQ213" s="37">
        <v>0.58778988916352581</v>
      </c>
    </row>
    <row r="214" spans="1:43" x14ac:dyDescent="0.25">
      <c r="A214">
        <v>1907</v>
      </c>
      <c r="B214" t="s">
        <v>542</v>
      </c>
      <c r="C214">
        <v>1</v>
      </c>
      <c r="D214" s="15">
        <v>-47.962890625</v>
      </c>
      <c r="E214" s="15">
        <v>33.01904296875</v>
      </c>
      <c r="F214" s="15">
        <v>-6.3798828125</v>
      </c>
      <c r="G214" s="15">
        <v>20.66845703125</v>
      </c>
      <c r="H214" s="15">
        <v>39.23974609375</v>
      </c>
      <c r="I214" s="15">
        <v>-4.60302734375</v>
      </c>
      <c r="J214" s="15">
        <v>17.06884765625</v>
      </c>
      <c r="K214" s="15">
        <v>7.03271484375</v>
      </c>
      <c r="L214" s="15">
        <v>79.89794921875</v>
      </c>
      <c r="M214" s="15">
        <v>8.1123046875</v>
      </c>
      <c r="N214" s="15">
        <v>3.57666015625</v>
      </c>
      <c r="O214" s="15">
        <v>-2.3896484375</v>
      </c>
      <c r="P214" s="15">
        <v>13.86279296875</v>
      </c>
      <c r="Q214" s="15">
        <v>2.54150390625</v>
      </c>
      <c r="R214" s="15">
        <v>3.2314453125</v>
      </c>
      <c r="S214" s="15">
        <v>2.55126953125</v>
      </c>
      <c r="T214" s="15">
        <v>-29.40771484375</v>
      </c>
      <c r="U214" s="15">
        <v>-30.0478515625</v>
      </c>
      <c r="V214" s="15">
        <v>-13.9482421875</v>
      </c>
      <c r="W214" s="36">
        <v>-54.78759765625</v>
      </c>
      <c r="X214" s="16">
        <v>2.2854692516251012</v>
      </c>
      <c r="Y214" s="16">
        <v>27.845729736450927</v>
      </c>
      <c r="Z214" s="16">
        <v>-2.3189194191544802</v>
      </c>
      <c r="AA214" s="16">
        <v>4.1054356004753565</v>
      </c>
      <c r="AB214" s="16">
        <v>1.0159251000702962</v>
      </c>
      <c r="AC214" s="16">
        <v>3.1286330828708193</v>
      </c>
      <c r="AD214" s="16">
        <v>1.4811288764771013</v>
      </c>
      <c r="AE214" s="16">
        <v>0.4811288764771014</v>
      </c>
      <c r="AF214" s="16">
        <v>0.4811288764771014</v>
      </c>
      <c r="AG214" s="16">
        <v>0.4811288764771014</v>
      </c>
      <c r="AH214" s="16">
        <v>0.4811288764771014</v>
      </c>
      <c r="AI214" s="16">
        <v>0.4811288764771014</v>
      </c>
      <c r="AJ214" s="16">
        <v>0.4811288764771014</v>
      </c>
      <c r="AK214" s="16">
        <v>38.481128876477101</v>
      </c>
      <c r="AL214" s="16">
        <v>30.481128876477101</v>
      </c>
      <c r="AM214" s="16">
        <v>61.481128876477101</v>
      </c>
      <c r="AN214" s="16">
        <v>3.4811288764771016</v>
      </c>
      <c r="AO214" s="16">
        <v>2.4811288764771016</v>
      </c>
      <c r="AP214" s="17">
        <v>9.4811288764771007</v>
      </c>
      <c r="AQ214" s="37">
        <v>11.481128876477101</v>
      </c>
    </row>
    <row r="215" spans="1:43" x14ac:dyDescent="0.25">
      <c r="A215">
        <v>1960</v>
      </c>
      <c r="B215" t="s">
        <v>543</v>
      </c>
      <c r="C215">
        <v>0</v>
      </c>
      <c r="D215" s="15">
        <v>-30.092041015625</v>
      </c>
      <c r="E215" s="15">
        <v>12.24853515625</v>
      </c>
      <c r="F215" s="15">
        <v>1.591552734375</v>
      </c>
      <c r="G215" s="15">
        <v>19.387939453125</v>
      </c>
      <c r="H215" s="15">
        <v>2.465087890625</v>
      </c>
      <c r="I215" s="15">
        <v>3.77490234375</v>
      </c>
      <c r="J215" s="15">
        <v>15.504638671875</v>
      </c>
      <c r="K215" s="15">
        <v>64.677490234375</v>
      </c>
      <c r="L215" s="15">
        <v>48.915771484375</v>
      </c>
      <c r="M215" s="15">
        <v>48.556640625</v>
      </c>
      <c r="N215" s="15">
        <v>40.963623046875</v>
      </c>
      <c r="O215" s="15">
        <v>60.33447265625</v>
      </c>
      <c r="P215" s="15">
        <v>-0.52783203125</v>
      </c>
      <c r="Q215" s="15">
        <v>3.513671875</v>
      </c>
      <c r="R215" s="15">
        <v>34.11474609375</v>
      </c>
      <c r="S215" s="15">
        <v>41.205078125</v>
      </c>
      <c r="T215" s="15">
        <v>-13.83251953125</v>
      </c>
      <c r="U215" s="15">
        <v>-39.93359375</v>
      </c>
      <c r="V215" s="15">
        <v>48.89013671875</v>
      </c>
      <c r="W215" s="36">
        <v>-55.14306640625</v>
      </c>
      <c r="X215" s="18">
        <v>-2.9650383907235165</v>
      </c>
      <c r="Y215" s="18">
        <v>-0.48616383473174252</v>
      </c>
      <c r="Z215" s="18">
        <v>-0.4243064782165058</v>
      </c>
      <c r="AA215" s="18">
        <v>0.75060939390912507</v>
      </c>
      <c r="AB215" s="18">
        <v>2.8729920822620887</v>
      </c>
      <c r="AC215" s="18">
        <v>1.9637800800186784</v>
      </c>
      <c r="AD215" s="18">
        <v>9.0532360530977591</v>
      </c>
      <c r="AE215" s="18">
        <v>2.0532360530977583</v>
      </c>
      <c r="AF215" s="18">
        <v>-12.946763946902241</v>
      </c>
      <c r="AG215" s="18">
        <v>5.0532360530977583</v>
      </c>
      <c r="AH215" s="18">
        <v>27.053236053097759</v>
      </c>
      <c r="AI215" s="18">
        <v>28.053236053097759</v>
      </c>
      <c r="AJ215" s="18">
        <v>47.053236053097756</v>
      </c>
      <c r="AK215" s="18">
        <v>39.053236053097756</v>
      </c>
      <c r="AL215" s="18">
        <v>22.053236053097759</v>
      </c>
      <c r="AM215" s="18">
        <v>26.053236053097759</v>
      </c>
      <c r="AN215" s="18">
        <v>37.053236053097756</v>
      </c>
      <c r="AO215" s="18">
        <v>13.053236053097759</v>
      </c>
      <c r="AP215" s="19">
        <v>4.0532360530977583</v>
      </c>
      <c r="AQ215" s="37">
        <v>4.0532360530977583</v>
      </c>
    </row>
    <row r="216" spans="1:43" x14ac:dyDescent="0.25">
      <c r="A216">
        <v>1961</v>
      </c>
      <c r="B216" t="s">
        <v>544</v>
      </c>
      <c r="C216">
        <v>0</v>
      </c>
      <c r="D216" s="15">
        <v>52.22021484375</v>
      </c>
      <c r="E216" s="15">
        <v>27.8818359375</v>
      </c>
      <c r="F216" s="15">
        <v>19.873046875</v>
      </c>
      <c r="G216" s="15">
        <v>61.259765625</v>
      </c>
      <c r="H216" s="15">
        <v>50.52978515625</v>
      </c>
      <c r="I216" s="15">
        <v>71.0908203125</v>
      </c>
      <c r="J216" s="15">
        <v>102.4677734375</v>
      </c>
      <c r="K216" s="15">
        <v>81.76318359375</v>
      </c>
      <c r="L216" s="15">
        <v>67.482421875</v>
      </c>
      <c r="M216" s="15">
        <v>24.92529296875</v>
      </c>
      <c r="N216" s="15">
        <v>113.59765625</v>
      </c>
      <c r="O216" s="15">
        <v>73.44091796875</v>
      </c>
      <c r="P216" s="15">
        <v>66.68994140625</v>
      </c>
      <c r="Q216" s="15">
        <v>72.14306640625</v>
      </c>
      <c r="R216" s="15">
        <v>45.599609375</v>
      </c>
      <c r="S216" s="15">
        <v>84.9521484375</v>
      </c>
      <c r="T216" s="15">
        <v>20.49609375</v>
      </c>
      <c r="U216" s="15">
        <v>-3.49609375</v>
      </c>
      <c r="V216" s="15">
        <v>15.4912109375</v>
      </c>
      <c r="W216" s="36">
        <v>15.6142578125</v>
      </c>
      <c r="X216" s="16">
        <v>53.288779717802868</v>
      </c>
      <c r="Y216" s="16">
        <v>27.9952045947269</v>
      </c>
      <c r="Z216" s="16">
        <v>33.171561546181998</v>
      </c>
      <c r="AA216" s="16">
        <v>44.231011910736129</v>
      </c>
      <c r="AB216" s="16">
        <v>27.525023252419928</v>
      </c>
      <c r="AC216" s="16">
        <v>25.701504837762982</v>
      </c>
      <c r="AD216" s="16">
        <v>25.81928386187964</v>
      </c>
      <c r="AE216" s="16">
        <v>23.81928386187964</v>
      </c>
      <c r="AF216" s="16">
        <v>21.81928386187964</v>
      </c>
      <c r="AG216" s="16">
        <v>21.81928386187964</v>
      </c>
      <c r="AH216" s="16">
        <v>67.81928386187964</v>
      </c>
      <c r="AI216" s="16">
        <v>108.81928386187964</v>
      </c>
      <c r="AJ216" s="16">
        <v>45.81928386187964</v>
      </c>
      <c r="AK216" s="16">
        <v>56.81928386187964</v>
      </c>
      <c r="AL216" s="16">
        <v>54.81928386187964</v>
      </c>
      <c r="AM216" s="16">
        <v>101.81928386187964</v>
      </c>
      <c r="AN216" s="16">
        <v>38.81928386187964</v>
      </c>
      <c r="AO216" s="16">
        <v>144.81928386187963</v>
      </c>
      <c r="AP216" s="17">
        <v>22.81928386187964</v>
      </c>
      <c r="AQ216" s="37">
        <v>18.81928386187964</v>
      </c>
    </row>
    <row r="217" spans="1:43" x14ac:dyDescent="0.25">
      <c r="A217">
        <v>1962</v>
      </c>
      <c r="B217" t="s">
        <v>545</v>
      </c>
      <c r="C217">
        <v>1</v>
      </c>
      <c r="D217" s="15">
        <v>2.240966796875</v>
      </c>
      <c r="E217" s="15">
        <v>-14.21875</v>
      </c>
      <c r="F217" s="15">
        <v>7.381103515625</v>
      </c>
      <c r="G217" s="15">
        <v>0.478271484375</v>
      </c>
      <c r="H217" s="15">
        <v>7.436279296875</v>
      </c>
      <c r="I217" s="15">
        <v>-2.58642578125</v>
      </c>
      <c r="J217" s="15">
        <v>-10.263916015625</v>
      </c>
      <c r="K217" s="15">
        <v>5.897705078125</v>
      </c>
      <c r="L217" s="15">
        <v>57.448974609375</v>
      </c>
      <c r="M217" s="15">
        <v>25.592041015625</v>
      </c>
      <c r="N217" s="15">
        <v>7.564697265625</v>
      </c>
      <c r="O217" s="15">
        <v>3.207763671875</v>
      </c>
      <c r="P217" s="15">
        <v>-15.478271484375</v>
      </c>
      <c r="Q217" s="15">
        <v>-31.22412109375</v>
      </c>
      <c r="R217" s="15">
        <v>0.299560546875</v>
      </c>
      <c r="S217" s="15">
        <v>3.828857421875</v>
      </c>
      <c r="T217" s="15">
        <v>-22.4970703125</v>
      </c>
      <c r="U217" s="15">
        <v>-42.390380859375</v>
      </c>
      <c r="V217" s="15">
        <v>-16.591552734375</v>
      </c>
      <c r="W217" s="36">
        <v>-34.472412109375</v>
      </c>
      <c r="X217" s="18">
        <v>-3.5630805788991577</v>
      </c>
      <c r="Y217" s="18">
        <v>-1.0756686015825254</v>
      </c>
      <c r="Z217" s="18">
        <v>1.1938599707362871</v>
      </c>
      <c r="AA217" s="18">
        <v>3.2232346202034785</v>
      </c>
      <c r="AB217" s="18">
        <v>1.5398903814049492</v>
      </c>
      <c r="AC217" s="18">
        <v>1.610581164728935</v>
      </c>
      <c r="AD217" s="18">
        <v>2.4588705646167646</v>
      </c>
      <c r="AE217" s="18">
        <v>2.4588705646167646</v>
      </c>
      <c r="AF217" s="18">
        <v>1.4588705646167646</v>
      </c>
      <c r="AG217" s="18">
        <v>1.4588705646167646</v>
      </c>
      <c r="AH217" s="18">
        <v>1.4588705646167646</v>
      </c>
      <c r="AI217" s="18">
        <v>2.4588705646167646</v>
      </c>
      <c r="AJ217" s="18">
        <v>5.458870564616765</v>
      </c>
      <c r="AK217" s="18">
        <v>1.4588705646167646</v>
      </c>
      <c r="AL217" s="18">
        <v>16.458870564616763</v>
      </c>
      <c r="AM217" s="18">
        <v>1.4588705646167646</v>
      </c>
      <c r="AN217" s="18">
        <v>3.4588705646167646</v>
      </c>
      <c r="AO217" s="18">
        <v>1.4588705646167646</v>
      </c>
      <c r="AP217" s="19">
        <v>2.4588705646167646</v>
      </c>
      <c r="AQ217" s="37">
        <v>1.4588705646167646</v>
      </c>
    </row>
    <row r="218" spans="1:43" x14ac:dyDescent="0.25">
      <c r="A218">
        <v>1980</v>
      </c>
      <c r="B218" t="s">
        <v>546</v>
      </c>
      <c r="C218">
        <v>0</v>
      </c>
      <c r="D218" s="15">
        <v>450.5859375</v>
      </c>
      <c r="E218" s="15">
        <v>415.2578125</v>
      </c>
      <c r="F218" s="15">
        <v>569.01953125</v>
      </c>
      <c r="G218" s="15">
        <v>718.15625</v>
      </c>
      <c r="H218" s="15">
        <v>809.3984375</v>
      </c>
      <c r="I218" s="15">
        <v>973.1171875</v>
      </c>
      <c r="J218" s="15">
        <v>1107.1328125</v>
      </c>
      <c r="K218" s="15">
        <v>1013.84375</v>
      </c>
      <c r="L218" s="15">
        <v>892.984375</v>
      </c>
      <c r="M218" s="15">
        <v>850.6953125</v>
      </c>
      <c r="N218" s="15">
        <v>1024.6640625</v>
      </c>
      <c r="O218" s="15">
        <v>1142.375</v>
      </c>
      <c r="P218" s="15">
        <v>834.703125</v>
      </c>
      <c r="Q218" s="15">
        <v>934.5703125</v>
      </c>
      <c r="R218" s="15">
        <v>685.4921875</v>
      </c>
      <c r="S218" s="15">
        <v>759.21875</v>
      </c>
      <c r="T218" s="15">
        <v>926.0625</v>
      </c>
      <c r="U218" s="15">
        <v>745.03125</v>
      </c>
      <c r="V218" s="15">
        <v>742.140625</v>
      </c>
      <c r="W218" s="36">
        <v>454.625</v>
      </c>
      <c r="X218" s="16">
        <v>206.93433352028421</v>
      </c>
      <c r="Y218" s="16">
        <v>366.43003365114976</v>
      </c>
      <c r="Z218" s="16">
        <v>359.77890727238736</v>
      </c>
      <c r="AA218" s="16">
        <v>266.62866891007667</v>
      </c>
      <c r="AB218" s="16">
        <v>202.05180874929894</v>
      </c>
      <c r="AC218" s="16">
        <v>153.66320807627594</v>
      </c>
      <c r="AD218" s="16">
        <v>963</v>
      </c>
      <c r="AE218" s="16">
        <v>624</v>
      </c>
      <c r="AF218" s="16">
        <v>509</v>
      </c>
      <c r="AG218" s="16">
        <v>530</v>
      </c>
      <c r="AH218" s="16">
        <v>715</v>
      </c>
      <c r="AI218" s="16">
        <v>900</v>
      </c>
      <c r="AJ218" s="16">
        <v>1128</v>
      </c>
      <c r="AK218" s="16">
        <v>1116</v>
      </c>
      <c r="AL218" s="16">
        <v>1095</v>
      </c>
      <c r="AM218" s="16">
        <v>1008</v>
      </c>
      <c r="AN218" s="16">
        <v>1295</v>
      </c>
      <c r="AO218" s="16">
        <v>1816</v>
      </c>
      <c r="AP218" s="17">
        <v>683</v>
      </c>
      <c r="AQ218" s="37">
        <v>489</v>
      </c>
    </row>
    <row r="219" spans="1:43" x14ac:dyDescent="0.25">
      <c r="A219">
        <v>1981</v>
      </c>
      <c r="B219" t="s">
        <v>547</v>
      </c>
      <c r="C219">
        <v>0</v>
      </c>
      <c r="D219" s="15">
        <v>18.544921875</v>
      </c>
      <c r="E219" s="15">
        <v>67.36328125</v>
      </c>
      <c r="F219" s="15">
        <v>30.6357421875</v>
      </c>
      <c r="G219" s="15">
        <v>125.232421875</v>
      </c>
      <c r="H219" s="15">
        <v>40.4169921875</v>
      </c>
      <c r="I219" s="15">
        <v>59.208984375</v>
      </c>
      <c r="J219" s="15">
        <v>77.3974609375</v>
      </c>
      <c r="K219" s="15">
        <v>113.9775390625</v>
      </c>
      <c r="L219" s="15">
        <v>114.47265625</v>
      </c>
      <c r="M219" s="15">
        <v>100.359375</v>
      </c>
      <c r="N219" s="15">
        <v>101.4306640625</v>
      </c>
      <c r="O219" s="15">
        <v>114.4462890625</v>
      </c>
      <c r="P219" s="15">
        <v>54.9560546875</v>
      </c>
      <c r="Q219" s="15">
        <v>92.470703125</v>
      </c>
      <c r="R219" s="15">
        <v>5.6787109375</v>
      </c>
      <c r="S219" s="15">
        <v>91.6455078125</v>
      </c>
      <c r="T219" s="15">
        <v>1.509765625</v>
      </c>
      <c r="U219" s="15">
        <v>-17.935546875</v>
      </c>
      <c r="V219" s="15">
        <v>6.6689453125</v>
      </c>
      <c r="W219" s="36">
        <v>-85.1484375</v>
      </c>
      <c r="X219" s="18">
        <v>15.303623730292269</v>
      </c>
      <c r="Y219" s="18">
        <v>19.56893811927463</v>
      </c>
      <c r="Z219" s="18">
        <v>6.99985199725805</v>
      </c>
      <c r="AA219" s="18">
        <v>67.171262541284975</v>
      </c>
      <c r="AB219" s="18">
        <v>16.767923911011405</v>
      </c>
      <c r="AC219" s="18">
        <v>1.0165451486259109</v>
      </c>
      <c r="AD219" s="18">
        <v>13</v>
      </c>
      <c r="AE219" s="18">
        <v>32</v>
      </c>
      <c r="AF219" s="18">
        <v>91</v>
      </c>
      <c r="AG219" s="18">
        <v>22</v>
      </c>
      <c r="AH219" s="18">
        <v>66</v>
      </c>
      <c r="AI219" s="18">
        <v>32</v>
      </c>
      <c r="AJ219" s="18">
        <v>64</v>
      </c>
      <c r="AK219" s="18">
        <v>111</v>
      </c>
      <c r="AL219" s="18">
        <v>94</v>
      </c>
      <c r="AM219" s="18">
        <v>17</v>
      </c>
      <c r="AN219" s="18">
        <v>36</v>
      </c>
      <c r="AO219" s="18">
        <v>18</v>
      </c>
      <c r="AP219" s="19">
        <v>30</v>
      </c>
      <c r="AQ219" s="37">
        <v>5</v>
      </c>
    </row>
    <row r="220" spans="1:43" x14ac:dyDescent="0.25">
      <c r="A220">
        <v>1982</v>
      </c>
      <c r="B220" t="s">
        <v>548</v>
      </c>
      <c r="C220">
        <v>0</v>
      </c>
      <c r="D220" s="15">
        <v>-6.35009765625</v>
      </c>
      <c r="E220" s="15">
        <v>-11.51416015625</v>
      </c>
      <c r="F220" s="15">
        <v>24.77978515625</v>
      </c>
      <c r="G220" s="15">
        <v>37.21142578125</v>
      </c>
      <c r="H220" s="15">
        <v>113.0556640625</v>
      </c>
      <c r="I220" s="15">
        <v>36.22705078125</v>
      </c>
      <c r="J220" s="15">
        <v>38.77587890625</v>
      </c>
      <c r="K220" s="15">
        <v>78.58349609375</v>
      </c>
      <c r="L220" s="15">
        <v>143.94140625</v>
      </c>
      <c r="M220" s="15">
        <v>58.5546875</v>
      </c>
      <c r="N220" s="15">
        <v>28.7099609375</v>
      </c>
      <c r="O220" s="15">
        <v>-13.5009765625</v>
      </c>
      <c r="P220" s="15">
        <v>24.21728515625</v>
      </c>
      <c r="Q220" s="15">
        <v>-44.189453125</v>
      </c>
      <c r="R220" s="15">
        <v>-71.65576171875</v>
      </c>
      <c r="S220" s="15">
        <v>5.15478515625</v>
      </c>
      <c r="T220" s="15">
        <v>4.28515625</v>
      </c>
      <c r="U220" s="15">
        <v>-44.45703125</v>
      </c>
      <c r="V220" s="15">
        <v>-33.935546875</v>
      </c>
      <c r="W220" s="36">
        <v>-33.93798828125</v>
      </c>
      <c r="X220" s="16">
        <v>-15.091294322926409</v>
      </c>
      <c r="Y220" s="16">
        <v>-4.0996447934193316</v>
      </c>
      <c r="Z220" s="16">
        <v>-8.773571384059327</v>
      </c>
      <c r="AA220" s="16">
        <v>2.4600236804387112</v>
      </c>
      <c r="AB220" s="16">
        <v>-1.105907646289026</v>
      </c>
      <c r="AC220" s="16">
        <v>2.0560852495793602</v>
      </c>
      <c r="AD220" s="16">
        <v>15</v>
      </c>
      <c r="AE220" s="16">
        <v>6</v>
      </c>
      <c r="AF220" s="16">
        <v>-8</v>
      </c>
      <c r="AG220" s="16">
        <v>9</v>
      </c>
      <c r="AH220" s="16">
        <v>3</v>
      </c>
      <c r="AI220" s="16">
        <v>2</v>
      </c>
      <c r="AJ220" s="16">
        <v>10</v>
      </c>
      <c r="AK220" s="16">
        <v>6</v>
      </c>
      <c r="AL220" s="16">
        <v>6</v>
      </c>
      <c r="AM220" s="16">
        <v>2</v>
      </c>
      <c r="AN220" s="16">
        <v>4</v>
      </c>
      <c r="AO220" s="16">
        <v>1</v>
      </c>
      <c r="AP220" s="17">
        <v>50</v>
      </c>
      <c r="AQ220" s="37">
        <v>0</v>
      </c>
    </row>
    <row r="221" spans="1:43" x14ac:dyDescent="0.25">
      <c r="A221">
        <v>1983</v>
      </c>
      <c r="B221" t="s">
        <v>549</v>
      </c>
      <c r="C221">
        <v>0</v>
      </c>
      <c r="D221" s="15">
        <v>34.689453125</v>
      </c>
      <c r="E221" s="15">
        <v>51.2412109375</v>
      </c>
      <c r="F221" s="15">
        <v>58.3388671875</v>
      </c>
      <c r="G221" s="15">
        <v>60.119140625</v>
      </c>
      <c r="H221" s="15">
        <v>62.2744140625</v>
      </c>
      <c r="I221" s="15">
        <v>2.4658203125</v>
      </c>
      <c r="J221" s="15">
        <v>46.525390625</v>
      </c>
      <c r="K221" s="15">
        <v>175.107421875</v>
      </c>
      <c r="L221" s="15">
        <v>88.2060546875</v>
      </c>
      <c r="M221" s="15">
        <v>94.8486328125</v>
      </c>
      <c r="N221" s="15">
        <v>172.2490234375</v>
      </c>
      <c r="O221" s="15">
        <v>61.3740234375</v>
      </c>
      <c r="P221" s="15">
        <v>58.802734375</v>
      </c>
      <c r="Q221" s="15">
        <v>-57.3125</v>
      </c>
      <c r="R221" s="15">
        <v>-63.6435546875</v>
      </c>
      <c r="S221" s="15">
        <v>69.314453125</v>
      </c>
      <c r="T221" s="15">
        <v>33.3818359375</v>
      </c>
      <c r="U221" s="15">
        <v>-15.2060546875</v>
      </c>
      <c r="V221" s="15">
        <v>-30.8515625</v>
      </c>
      <c r="W221" s="36">
        <v>-7.6171875E-2</v>
      </c>
      <c r="X221" s="18">
        <v>-5.0098460771483815</v>
      </c>
      <c r="Y221" s="18">
        <v>25.894372779958871</v>
      </c>
      <c r="Z221" s="18">
        <v>26.772543154483699</v>
      </c>
      <c r="AA221" s="18">
        <v>13.992958185330592</v>
      </c>
      <c r="AB221" s="18">
        <v>4.0725369227893058</v>
      </c>
      <c r="AC221" s="18">
        <v>4.374649467190129</v>
      </c>
      <c r="AD221" s="18">
        <v>16</v>
      </c>
      <c r="AE221" s="18">
        <v>9</v>
      </c>
      <c r="AF221" s="18">
        <v>-1</v>
      </c>
      <c r="AG221" s="18">
        <v>15</v>
      </c>
      <c r="AH221" s="18">
        <v>124</v>
      </c>
      <c r="AI221" s="18">
        <v>7</v>
      </c>
      <c r="AJ221" s="18">
        <v>73</v>
      </c>
      <c r="AK221" s="18">
        <v>2</v>
      </c>
      <c r="AL221" s="18">
        <v>-16</v>
      </c>
      <c r="AM221" s="18">
        <v>27</v>
      </c>
      <c r="AN221" s="18">
        <v>43</v>
      </c>
      <c r="AO221" s="18">
        <v>27</v>
      </c>
      <c r="AP221" s="19">
        <v>26</v>
      </c>
      <c r="AQ221" s="37">
        <v>14</v>
      </c>
    </row>
    <row r="222" spans="1:43" x14ac:dyDescent="0.25">
      <c r="A222">
        <v>1984</v>
      </c>
      <c r="B222" t="s">
        <v>550</v>
      </c>
      <c r="C222">
        <v>0</v>
      </c>
      <c r="D222" s="15">
        <v>34.146484375</v>
      </c>
      <c r="E222" s="15">
        <v>11.20263671875</v>
      </c>
      <c r="F222" s="15">
        <v>-29.9794921875</v>
      </c>
      <c r="G222" s="15">
        <v>32.40625</v>
      </c>
      <c r="H222" s="15">
        <v>23.07177734375</v>
      </c>
      <c r="I222" s="15">
        <v>25.9072265625</v>
      </c>
      <c r="J222" s="15">
        <v>76.51123046875</v>
      </c>
      <c r="K222" s="15">
        <v>97.37353515625</v>
      </c>
      <c r="L222" s="15">
        <v>101.580078125</v>
      </c>
      <c r="M222" s="15">
        <v>104.095703125</v>
      </c>
      <c r="N222" s="15">
        <v>33.17724609375</v>
      </c>
      <c r="O222" s="15">
        <v>24.9755859375</v>
      </c>
      <c r="P222" s="15">
        <v>94.3681640625</v>
      </c>
      <c r="Q222" s="15">
        <v>10.771484375</v>
      </c>
      <c r="R222" s="15">
        <v>10.62158203125</v>
      </c>
      <c r="S222" s="15">
        <v>28.66650390625</v>
      </c>
      <c r="T222" s="15">
        <v>33.3203125</v>
      </c>
      <c r="U222" s="15">
        <v>-17.02734375</v>
      </c>
      <c r="V222" s="15">
        <v>47.3603515625</v>
      </c>
      <c r="W222" s="36">
        <v>-23.07666015625</v>
      </c>
      <c r="X222" s="16">
        <v>-7.1664818101700387</v>
      </c>
      <c r="Y222" s="16">
        <v>30.195236891144848</v>
      </c>
      <c r="Z222" s="16">
        <v>-3.5562041881846294</v>
      </c>
      <c r="AA222" s="16">
        <v>7.1049707977940635</v>
      </c>
      <c r="AB222" s="16">
        <v>5.4665259171310119</v>
      </c>
      <c r="AC222" s="16">
        <v>1.636020215130638</v>
      </c>
      <c r="AD222" s="16">
        <v>5.6699517911261506</v>
      </c>
      <c r="AE222" s="16">
        <v>20.669951791126152</v>
      </c>
      <c r="AF222" s="16">
        <v>6.6699517911261506</v>
      </c>
      <c r="AG222" s="16">
        <v>4.6699517911261506</v>
      </c>
      <c r="AH222" s="16">
        <v>22.669951791126152</v>
      </c>
      <c r="AI222" s="16">
        <v>58.669951791126152</v>
      </c>
      <c r="AJ222" s="16">
        <v>60.669951791126152</v>
      </c>
      <c r="AK222" s="16">
        <v>17.669951791126152</v>
      </c>
      <c r="AL222" s="16">
        <v>134.66995179112615</v>
      </c>
      <c r="AM222" s="16">
        <v>21.669951791126152</v>
      </c>
      <c r="AN222" s="16">
        <v>91.669951791126152</v>
      </c>
      <c r="AO222" s="16">
        <v>5.6699517911261506</v>
      </c>
      <c r="AP222" s="17">
        <v>18.669951791126152</v>
      </c>
      <c r="AQ222" s="37">
        <v>12.669951791126151</v>
      </c>
    </row>
    <row r="223" spans="1:43" x14ac:dyDescent="0.25">
      <c r="A223">
        <v>2021</v>
      </c>
      <c r="B223" t="s">
        <v>551</v>
      </c>
      <c r="C223">
        <v>1</v>
      </c>
      <c r="D223" s="15">
        <v>-23.499755859375</v>
      </c>
      <c r="E223" s="15">
        <v>-10.032470703125</v>
      </c>
      <c r="F223" s="15">
        <v>1.534912109375</v>
      </c>
      <c r="G223" s="15">
        <v>-21.77197265625</v>
      </c>
      <c r="H223" s="15">
        <v>-10.752197265625</v>
      </c>
      <c r="I223" s="15">
        <v>18.069091796875</v>
      </c>
      <c r="J223" s="15">
        <v>-8.040771484375</v>
      </c>
      <c r="K223" s="15">
        <v>0.362548828125</v>
      </c>
      <c r="L223" s="15">
        <v>-16.67578125</v>
      </c>
      <c r="M223" s="15">
        <v>6.21484375</v>
      </c>
      <c r="N223" s="15">
        <v>73.180419921875</v>
      </c>
      <c r="O223" s="15">
        <v>-3.378173828125</v>
      </c>
      <c r="P223" s="15">
        <v>-8.71337890625</v>
      </c>
      <c r="Q223" s="15">
        <v>25.6435546875</v>
      </c>
      <c r="R223" s="15">
        <v>-6.9404296875</v>
      </c>
      <c r="S223" s="15">
        <v>4.685791015625</v>
      </c>
      <c r="T223" s="15">
        <v>0.7109375</v>
      </c>
      <c r="U223" s="15">
        <v>3.59765625</v>
      </c>
      <c r="V223" s="15">
        <v>5.99072265625</v>
      </c>
      <c r="W223" s="36">
        <v>-7.153564453125</v>
      </c>
      <c r="X223" s="18">
        <v>4.8191075370332062</v>
      </c>
      <c r="Y223" s="18">
        <v>2.9604953291691931</v>
      </c>
      <c r="Z223" s="18">
        <v>5.8217799123282665</v>
      </c>
      <c r="AA223" s="18">
        <v>6.4820763545957449</v>
      </c>
      <c r="AB223" s="18">
        <v>6.4820763545957449</v>
      </c>
      <c r="AC223" s="18">
        <v>7.9929678788420571</v>
      </c>
      <c r="AD223" s="18">
        <v>9.482076354595744</v>
      </c>
      <c r="AE223" s="18">
        <v>0.48207635459574494</v>
      </c>
      <c r="AF223" s="18">
        <v>6.4820763545957449</v>
      </c>
      <c r="AG223" s="18">
        <v>-4.5179236454042551</v>
      </c>
      <c r="AH223" s="18">
        <v>9.482076354595744</v>
      </c>
      <c r="AI223" s="18">
        <v>6.4820763545957449</v>
      </c>
      <c r="AJ223" s="18">
        <v>7.4820763545957449</v>
      </c>
      <c r="AK223" s="18">
        <v>6.4820763545957449</v>
      </c>
      <c r="AL223" s="18">
        <v>7.4820763545957449</v>
      </c>
      <c r="AM223" s="18">
        <v>6.4820763545957449</v>
      </c>
      <c r="AN223" s="18">
        <v>6.4820763545957449</v>
      </c>
      <c r="AO223" s="18">
        <v>8.482076354595744</v>
      </c>
      <c r="AP223" s="19">
        <v>9.482076354595744</v>
      </c>
      <c r="AQ223" s="37">
        <v>15.482076354595744</v>
      </c>
    </row>
    <row r="224" spans="1:43" x14ac:dyDescent="0.25">
      <c r="A224">
        <v>2023</v>
      </c>
      <c r="B224" t="s">
        <v>552</v>
      </c>
      <c r="C224">
        <v>1</v>
      </c>
      <c r="D224" s="15">
        <v>-0.8212890625</v>
      </c>
      <c r="E224" s="15">
        <v>-35.62744140625</v>
      </c>
      <c r="F224" s="15">
        <v>-9.22998046875</v>
      </c>
      <c r="G224" s="15">
        <v>22.3642578125</v>
      </c>
      <c r="H224" s="15">
        <v>-14.4228515625</v>
      </c>
      <c r="I224" s="15">
        <v>-18.82080078125</v>
      </c>
      <c r="J224" s="15">
        <v>-18.78369140625</v>
      </c>
      <c r="K224" s="15">
        <v>-33.197265625</v>
      </c>
      <c r="L224" s="15">
        <v>-1.765625</v>
      </c>
      <c r="M224" s="15">
        <v>29.31005859375</v>
      </c>
      <c r="N224" s="15">
        <v>38.03857421875</v>
      </c>
      <c r="O224" s="15">
        <v>-1.42822265625</v>
      </c>
      <c r="P224" s="15">
        <v>12.3017578125</v>
      </c>
      <c r="Q224" s="15">
        <v>14.03076171875</v>
      </c>
      <c r="R224" s="15">
        <v>56.64794921875</v>
      </c>
      <c r="S224" s="15">
        <v>46.06787109375</v>
      </c>
      <c r="T224" s="15">
        <v>73.02099609375</v>
      </c>
      <c r="U224" s="15">
        <v>3.25048828125</v>
      </c>
      <c r="V224" s="15">
        <v>-1.77685546875</v>
      </c>
      <c r="W224" s="36">
        <v>7.27294921875</v>
      </c>
      <c r="X224" s="16">
        <v>23.531339314544333</v>
      </c>
      <c r="Y224" s="16">
        <v>6.337219957899193</v>
      </c>
      <c r="Z224" s="16">
        <v>20.254482651681847</v>
      </c>
      <c r="AA224" s="16">
        <v>16.389235581016301</v>
      </c>
      <c r="AB224" s="16">
        <v>9.3892355810163028</v>
      </c>
      <c r="AC224" s="16">
        <v>12.548677855583371</v>
      </c>
      <c r="AD224" s="16">
        <v>13.389235581016303</v>
      </c>
      <c r="AE224" s="16">
        <v>8.3892355810163028</v>
      </c>
      <c r="AF224" s="16">
        <v>9.3892355810163028</v>
      </c>
      <c r="AG224" s="16">
        <v>7.3892355810163028</v>
      </c>
      <c r="AH224" s="16">
        <v>7.3892355810163028</v>
      </c>
      <c r="AI224" s="16">
        <v>24.389235581016301</v>
      </c>
      <c r="AJ224" s="16">
        <v>20.389235581016301</v>
      </c>
      <c r="AK224" s="16">
        <v>68.389235581016308</v>
      </c>
      <c r="AL224" s="16">
        <v>7.3892355810163028</v>
      </c>
      <c r="AM224" s="16">
        <v>41.389235581016301</v>
      </c>
      <c r="AN224" s="16">
        <v>78.389235581016308</v>
      </c>
      <c r="AO224" s="16">
        <v>55.389235581016301</v>
      </c>
      <c r="AP224" s="17">
        <v>8.3892355810163028</v>
      </c>
      <c r="AQ224" s="37">
        <v>64.389235581016308</v>
      </c>
    </row>
    <row r="225" spans="1:43" x14ac:dyDescent="0.25">
      <c r="A225">
        <v>2026</v>
      </c>
      <c r="B225" t="s">
        <v>553</v>
      </c>
      <c r="C225">
        <v>0</v>
      </c>
      <c r="D225" s="15">
        <v>6.46240234375</v>
      </c>
      <c r="E225" s="15">
        <v>26.99462890625</v>
      </c>
      <c r="F225" s="15">
        <v>18.61767578125</v>
      </c>
      <c r="G225" s="15">
        <v>6.6416015625</v>
      </c>
      <c r="H225" s="15">
        <v>39.4375</v>
      </c>
      <c r="I225" s="15">
        <v>0.18115234375</v>
      </c>
      <c r="J225" s="15">
        <v>13.5458984375</v>
      </c>
      <c r="K225" s="15">
        <v>19.53271484375</v>
      </c>
      <c r="L225" s="15">
        <v>32.71142578125</v>
      </c>
      <c r="M225" s="15">
        <v>22.50244140625</v>
      </c>
      <c r="N225" s="15">
        <v>46.0390625</v>
      </c>
      <c r="O225" s="15">
        <v>13.01708984375</v>
      </c>
      <c r="P225" s="15">
        <v>38.92041015625</v>
      </c>
      <c r="Q225" s="15">
        <v>52.17822265625</v>
      </c>
      <c r="R225" s="15">
        <v>40.8251953125</v>
      </c>
      <c r="S225" s="15">
        <v>60.28466796875</v>
      </c>
      <c r="T225" s="15">
        <v>13.271484375</v>
      </c>
      <c r="U225" s="15">
        <v>-19.4970703125</v>
      </c>
      <c r="V225" s="15">
        <v>14.8427734375</v>
      </c>
      <c r="W225" s="36">
        <v>-26.5380859375</v>
      </c>
      <c r="X225" s="18">
        <v>-1.0953407101287991</v>
      </c>
      <c r="Y225" s="18">
        <v>24.562807907962544</v>
      </c>
      <c r="Z225" s="18">
        <v>8.1680264827429774</v>
      </c>
      <c r="AA225" s="18">
        <v>3</v>
      </c>
      <c r="AB225" s="18">
        <v>11</v>
      </c>
      <c r="AC225" s="18">
        <v>8.3837233205503541</v>
      </c>
      <c r="AD225" s="18">
        <v>11</v>
      </c>
      <c r="AE225" s="18">
        <v>4</v>
      </c>
      <c r="AF225" s="18">
        <v>34</v>
      </c>
      <c r="AG225" s="18">
        <v>12</v>
      </c>
      <c r="AH225" s="18">
        <v>0</v>
      </c>
      <c r="AI225" s="18">
        <v>0</v>
      </c>
      <c r="AJ225" s="18">
        <v>0</v>
      </c>
      <c r="AK225" s="18">
        <v>0</v>
      </c>
      <c r="AL225" s="18">
        <v>0</v>
      </c>
      <c r="AM225" s="18">
        <v>0</v>
      </c>
      <c r="AN225" s="18">
        <v>0</v>
      </c>
      <c r="AO225" s="18">
        <v>61</v>
      </c>
      <c r="AP225" s="19">
        <v>1</v>
      </c>
      <c r="AQ225" s="37">
        <v>5</v>
      </c>
    </row>
    <row r="226" spans="1:43" x14ac:dyDescent="0.25">
      <c r="A226">
        <v>2029</v>
      </c>
      <c r="B226" t="s">
        <v>554</v>
      </c>
      <c r="C226">
        <v>0</v>
      </c>
      <c r="D226" s="15">
        <v>36.544921875</v>
      </c>
      <c r="E226" s="15">
        <v>26.40234375</v>
      </c>
      <c r="F226" s="15">
        <v>29.1796875</v>
      </c>
      <c r="G226" s="15">
        <v>26.80224609375</v>
      </c>
      <c r="H226" s="15">
        <v>36.05908203125</v>
      </c>
      <c r="I226" s="15">
        <v>10.517578125</v>
      </c>
      <c r="J226" s="15">
        <v>33.61767578125</v>
      </c>
      <c r="K226" s="15">
        <v>23.484375</v>
      </c>
      <c r="L226" s="15">
        <v>74.0693359375</v>
      </c>
      <c r="M226" s="15">
        <v>61.224609375</v>
      </c>
      <c r="N226" s="15">
        <v>83.5517578125</v>
      </c>
      <c r="O226" s="15">
        <v>78.2197265625</v>
      </c>
      <c r="P226" s="15">
        <v>91.7626953125</v>
      </c>
      <c r="Q226" s="15">
        <v>23.6943359375</v>
      </c>
      <c r="R226" s="15">
        <v>31.90625</v>
      </c>
      <c r="S226" s="15">
        <v>157.74951171875</v>
      </c>
      <c r="T226" s="15">
        <v>70.318359375</v>
      </c>
      <c r="U226" s="15">
        <v>-22.44189453125</v>
      </c>
      <c r="V226" s="15">
        <v>41.3369140625</v>
      </c>
      <c r="W226" s="36">
        <v>32.791015625</v>
      </c>
      <c r="X226" s="16">
        <v>33.341468601362415</v>
      </c>
      <c r="Y226" s="16">
        <v>29.252521744061585</v>
      </c>
      <c r="Z226" s="16">
        <v>23.547347827011546</v>
      </c>
      <c r="AA226" s="16">
        <v>23</v>
      </c>
      <c r="AB226" s="16">
        <v>38</v>
      </c>
      <c r="AC226" s="16">
        <v>9.9239613533418876</v>
      </c>
      <c r="AD226" s="16">
        <v>10</v>
      </c>
      <c r="AE226" s="16">
        <v>8</v>
      </c>
      <c r="AF226" s="16">
        <v>25</v>
      </c>
      <c r="AG226" s="16">
        <v>11</v>
      </c>
      <c r="AH226" s="16">
        <v>10</v>
      </c>
      <c r="AI226" s="16">
        <v>20</v>
      </c>
      <c r="AJ226" s="16">
        <v>13</v>
      </c>
      <c r="AK226" s="16">
        <v>33</v>
      </c>
      <c r="AL226" s="16">
        <v>69</v>
      </c>
      <c r="AM226" s="16">
        <v>20</v>
      </c>
      <c r="AN226" s="16">
        <v>51</v>
      </c>
      <c r="AO226" s="16">
        <v>29</v>
      </c>
      <c r="AP226" s="17">
        <v>17</v>
      </c>
      <c r="AQ226" s="37">
        <v>22</v>
      </c>
    </row>
    <row r="227" spans="1:43" x14ac:dyDescent="0.25">
      <c r="A227">
        <v>2031</v>
      </c>
      <c r="B227" t="s">
        <v>555</v>
      </c>
      <c r="C227">
        <v>0</v>
      </c>
      <c r="D227" s="15">
        <v>-1.06494140625</v>
      </c>
      <c r="E227" s="15">
        <v>36.02783203125</v>
      </c>
      <c r="F227" s="15">
        <v>21.23828125</v>
      </c>
      <c r="G227" s="15">
        <v>3.90380859375</v>
      </c>
      <c r="H227" s="15">
        <v>24.3623046875</v>
      </c>
      <c r="I227" s="15">
        <v>53.21337890625</v>
      </c>
      <c r="J227" s="15">
        <v>20.572265625</v>
      </c>
      <c r="K227" s="15">
        <v>24.54931640625</v>
      </c>
      <c r="L227" s="15">
        <v>14.185546875</v>
      </c>
      <c r="M227" s="15">
        <v>39.14208984375</v>
      </c>
      <c r="N227" s="15">
        <v>33.80908203125</v>
      </c>
      <c r="O227" s="15">
        <v>7.6279296875</v>
      </c>
      <c r="P227" s="15">
        <v>48.65234375</v>
      </c>
      <c r="Q227" s="15">
        <v>46.3291015625</v>
      </c>
      <c r="R227" s="15">
        <v>54.13720703125</v>
      </c>
      <c r="S227" s="15">
        <v>48.84765625</v>
      </c>
      <c r="T227" s="15">
        <v>-19.6201171875</v>
      </c>
      <c r="U227" s="15">
        <v>24.45947265625</v>
      </c>
      <c r="V227" s="15">
        <v>3.59228515625</v>
      </c>
      <c r="W227" s="36">
        <v>3.77734375</v>
      </c>
      <c r="X227" s="18">
        <v>23.456398471739035</v>
      </c>
      <c r="Y227" s="18">
        <v>20.462685996637493</v>
      </c>
      <c r="Z227" s="18">
        <v>11.07142757014908</v>
      </c>
      <c r="AA227" s="18">
        <v>3.1349833178825222</v>
      </c>
      <c r="AB227" s="18">
        <v>21.134983317882522</v>
      </c>
      <c r="AC227" s="18">
        <v>1.3471642454873791</v>
      </c>
      <c r="AD227" s="18">
        <v>1.1349833178825219</v>
      </c>
      <c r="AE227" s="18">
        <v>6.1349833178825222</v>
      </c>
      <c r="AF227" s="18">
        <v>13.134983317882522</v>
      </c>
      <c r="AG227" s="18">
        <v>1.1349833178825219</v>
      </c>
      <c r="AH227" s="18">
        <v>5.1349833178825222</v>
      </c>
      <c r="AI227" s="18">
        <v>13.134983317882522</v>
      </c>
      <c r="AJ227" s="18">
        <v>23.134983317882522</v>
      </c>
      <c r="AK227" s="18">
        <v>45.134983317882522</v>
      </c>
      <c r="AL227" s="18">
        <v>5.1349833178825222</v>
      </c>
      <c r="AM227" s="18">
        <v>2.1349833178825222</v>
      </c>
      <c r="AN227" s="18">
        <v>28.134983317882522</v>
      </c>
      <c r="AO227" s="18">
        <v>68.134983317882515</v>
      </c>
      <c r="AP227" s="19">
        <v>18.134983317882522</v>
      </c>
      <c r="AQ227" s="37">
        <v>2.1349833178825222</v>
      </c>
    </row>
    <row r="228" spans="1:43" x14ac:dyDescent="0.25">
      <c r="A228">
        <v>2034</v>
      </c>
      <c r="B228" t="s">
        <v>556</v>
      </c>
      <c r="C228">
        <v>0</v>
      </c>
      <c r="D228" s="15">
        <v>8.98388671875</v>
      </c>
      <c r="E228" s="15">
        <v>16.51416015625</v>
      </c>
      <c r="F228" s="15">
        <v>0.767333984375</v>
      </c>
      <c r="G228" s="15">
        <v>-1.783203125</v>
      </c>
      <c r="H228" s="15">
        <v>38.626708984375</v>
      </c>
      <c r="I228" s="15">
        <v>-8.627685546875</v>
      </c>
      <c r="J228" s="15">
        <v>40.99560546875</v>
      </c>
      <c r="K228" s="15">
        <v>28.813720703125</v>
      </c>
      <c r="L228" s="15">
        <v>-5.550048828125</v>
      </c>
      <c r="M228" s="15">
        <v>-29.939697265625</v>
      </c>
      <c r="N228" s="15">
        <v>68.6298828125</v>
      </c>
      <c r="O228" s="15">
        <v>-9.104248046875</v>
      </c>
      <c r="P228" s="15">
        <v>57.842041015625</v>
      </c>
      <c r="Q228" s="15">
        <v>9.845947265625</v>
      </c>
      <c r="R228" s="15">
        <v>-12.580078125</v>
      </c>
      <c r="S228" s="15">
        <v>42.8564453125</v>
      </c>
      <c r="T228" s="15">
        <v>14.53466796875</v>
      </c>
      <c r="U228" s="15">
        <v>-3.7802734375</v>
      </c>
      <c r="V228" s="15">
        <v>-35.763671875</v>
      </c>
      <c r="W228" s="36">
        <v>25.810546875</v>
      </c>
      <c r="X228" s="16">
        <v>3.6970020502272911</v>
      </c>
      <c r="Y228" s="16">
        <v>1.7478835087629432</v>
      </c>
      <c r="Z228" s="16">
        <v>8.7485002107541092</v>
      </c>
      <c r="AA228" s="16">
        <v>5.4409502189059182</v>
      </c>
      <c r="AB228" s="16">
        <v>6.4409502189059182</v>
      </c>
      <c r="AC228" s="16">
        <v>17.928024286941614</v>
      </c>
      <c r="AD228" s="16">
        <v>4.4409502189059182</v>
      </c>
      <c r="AE228" s="16">
        <v>-31.559049781094082</v>
      </c>
      <c r="AF228" s="16">
        <v>6.4409502189059182</v>
      </c>
      <c r="AG228" s="16">
        <v>18.440950218905918</v>
      </c>
      <c r="AH228" s="16">
        <v>4.4409502189059182</v>
      </c>
      <c r="AI228" s="16">
        <v>3.4409502189059182</v>
      </c>
      <c r="AJ228" s="16">
        <v>4.4409502189059182</v>
      </c>
      <c r="AK228" s="16">
        <v>4.4409502189059182</v>
      </c>
      <c r="AL228" s="16">
        <v>7.4409502189059182</v>
      </c>
      <c r="AM228" s="16">
        <v>20.440950218905918</v>
      </c>
      <c r="AN228" s="16">
        <v>9.4409502189059182</v>
      </c>
      <c r="AO228" s="16">
        <v>8.4409502189059182</v>
      </c>
      <c r="AP228" s="17">
        <v>6.4409502189059182</v>
      </c>
      <c r="AQ228" s="37">
        <v>12.440950218905918</v>
      </c>
    </row>
    <row r="229" spans="1:43" x14ac:dyDescent="0.25">
      <c r="A229">
        <v>2039</v>
      </c>
      <c r="B229" t="s">
        <v>557</v>
      </c>
      <c r="C229">
        <v>1</v>
      </c>
      <c r="D229" s="15">
        <v>-17.002197265625</v>
      </c>
      <c r="E229" s="15">
        <v>-11.202392578125</v>
      </c>
      <c r="F229" s="15">
        <v>-35.294921875</v>
      </c>
      <c r="G229" s="15">
        <v>-0.249267578125</v>
      </c>
      <c r="H229" s="15">
        <v>-42.354736328125</v>
      </c>
      <c r="I229" s="15">
        <v>-7.98974609375</v>
      </c>
      <c r="J229" s="15">
        <v>3.584228515625</v>
      </c>
      <c r="K229" s="15">
        <v>15.34521484375</v>
      </c>
      <c r="L229" s="15">
        <v>-13.338623046875</v>
      </c>
      <c r="M229" s="15">
        <v>-0.37939453125</v>
      </c>
      <c r="N229" s="15">
        <v>14.0986328125</v>
      </c>
      <c r="O229" s="15">
        <v>21.20361328125</v>
      </c>
      <c r="P229" s="15">
        <v>15.415771484375</v>
      </c>
      <c r="Q229" s="15">
        <v>-20.489013671875</v>
      </c>
      <c r="R229" s="15">
        <v>21.45654296875</v>
      </c>
      <c r="S229" s="15">
        <v>6.73291015625</v>
      </c>
      <c r="T229" s="15">
        <v>-11.38134765625</v>
      </c>
      <c r="U229" s="15">
        <v>-1.534912109375</v>
      </c>
      <c r="V229" s="15">
        <v>-6.760498046875</v>
      </c>
      <c r="W229" s="36">
        <v>-14.27978515625</v>
      </c>
      <c r="X229" s="18">
        <v>0.94813827520992411</v>
      </c>
      <c r="Y229" s="18">
        <v>1.0765965911172912</v>
      </c>
      <c r="Z229" s="18">
        <v>28.957785762680949</v>
      </c>
      <c r="AA229" s="18">
        <v>3.6226755715033319</v>
      </c>
      <c r="AB229" s="18">
        <v>5.6226755715033319</v>
      </c>
      <c r="AC229" s="18">
        <v>0.1301646020052708</v>
      </c>
      <c r="AD229" s="18">
        <v>3.6226755715033319</v>
      </c>
      <c r="AE229" s="18">
        <v>4.6226755715033319</v>
      </c>
      <c r="AF229" s="18">
        <v>1.6226755715033321</v>
      </c>
      <c r="AG229" s="18">
        <v>0.62267557150333208</v>
      </c>
      <c r="AH229" s="18">
        <v>6.6226755715033319</v>
      </c>
      <c r="AI229" s="18">
        <v>4.6226755715033319</v>
      </c>
      <c r="AJ229" s="18">
        <v>3.6226755715033319</v>
      </c>
      <c r="AK229" s="18">
        <v>1.6226755715033321</v>
      </c>
      <c r="AL229" s="18">
        <v>2.6226755715033319</v>
      </c>
      <c r="AM229" s="18">
        <v>0.62267557150333208</v>
      </c>
      <c r="AN229" s="18">
        <v>33.622675571503329</v>
      </c>
      <c r="AO229" s="18">
        <v>97.622675571503336</v>
      </c>
      <c r="AP229" s="19">
        <v>76.622675571503336</v>
      </c>
      <c r="AQ229" s="37">
        <v>27.622675571503333</v>
      </c>
    </row>
    <row r="230" spans="1:43" x14ac:dyDescent="0.25">
      <c r="A230">
        <v>2061</v>
      </c>
      <c r="B230" t="s">
        <v>558</v>
      </c>
      <c r="C230">
        <v>0</v>
      </c>
      <c r="D230" s="15">
        <v>-22.08349609375</v>
      </c>
      <c r="E230" s="15">
        <v>5.33203125</v>
      </c>
      <c r="F230" s="15">
        <v>37.00537109375</v>
      </c>
      <c r="G230" s="15">
        <v>33.0771484375</v>
      </c>
      <c r="H230" s="15">
        <v>12.15771484375</v>
      </c>
      <c r="I230" s="15">
        <v>9.0693359375</v>
      </c>
      <c r="J230" s="15">
        <v>32.37939453125</v>
      </c>
      <c r="K230" s="15">
        <v>5.4609375</v>
      </c>
      <c r="L230" s="15">
        <v>28.68212890625</v>
      </c>
      <c r="M230" s="15">
        <v>58.224609375</v>
      </c>
      <c r="N230" s="15">
        <v>42.03759765625</v>
      </c>
      <c r="O230" s="15">
        <v>1.701171875</v>
      </c>
      <c r="P230" s="15">
        <v>-10.6796875</v>
      </c>
      <c r="Q230" s="15">
        <v>14.9560546875</v>
      </c>
      <c r="R230" s="15">
        <v>-11.44287109375</v>
      </c>
      <c r="S230" s="15">
        <v>47.60888671875</v>
      </c>
      <c r="T230" s="15">
        <v>23.345703125</v>
      </c>
      <c r="U230" s="15">
        <v>18.7705078125</v>
      </c>
      <c r="V230" s="15">
        <v>-5.38330078125</v>
      </c>
      <c r="W230" s="36">
        <v>13.43603515625</v>
      </c>
      <c r="X230" s="16">
        <v>2.9646537194319387</v>
      </c>
      <c r="Y230" s="16">
        <v>0.11370421102139971</v>
      </c>
      <c r="Z230" s="16">
        <v>4.502665954232361</v>
      </c>
      <c r="AA230" s="16">
        <v>7.5155032795887369</v>
      </c>
      <c r="AB230" s="16">
        <v>5.5155032795887369</v>
      </c>
      <c r="AC230" s="16">
        <v>6.7652534089543845</v>
      </c>
      <c r="AD230" s="16">
        <v>55.515503279588735</v>
      </c>
      <c r="AE230" s="16">
        <v>17.515503279588735</v>
      </c>
      <c r="AF230" s="16">
        <v>12.515503279588737</v>
      </c>
      <c r="AG230" s="16">
        <v>10.515503279588737</v>
      </c>
      <c r="AH230" s="16">
        <v>14.515503279588737</v>
      </c>
      <c r="AI230" s="16">
        <v>15.515503279588737</v>
      </c>
      <c r="AJ230" s="16">
        <v>9.5155032795887369</v>
      </c>
      <c r="AK230" s="16">
        <v>15.515503279588737</v>
      </c>
      <c r="AL230" s="16">
        <v>17.515503279588735</v>
      </c>
      <c r="AM230" s="16">
        <v>21.515503279588735</v>
      </c>
      <c r="AN230" s="16">
        <v>13.515503279588737</v>
      </c>
      <c r="AO230" s="16">
        <v>16.515503279588735</v>
      </c>
      <c r="AP230" s="17">
        <v>27.515503279588735</v>
      </c>
      <c r="AQ230" s="37">
        <v>24.515503279588735</v>
      </c>
    </row>
    <row r="231" spans="1:43" x14ac:dyDescent="0.25">
      <c r="A231">
        <v>2062</v>
      </c>
      <c r="B231" t="s">
        <v>559</v>
      </c>
      <c r="C231">
        <v>0</v>
      </c>
      <c r="D231" s="15">
        <v>0.2451171875</v>
      </c>
      <c r="E231" s="15">
        <v>43.134765625</v>
      </c>
      <c r="F231" s="15">
        <v>41.3544921875</v>
      </c>
      <c r="G231" s="15">
        <v>42.0087890625</v>
      </c>
      <c r="H231" s="15">
        <v>67.1201171875</v>
      </c>
      <c r="I231" s="15">
        <v>25.2431640625</v>
      </c>
      <c r="J231" s="15">
        <v>55.970703125</v>
      </c>
      <c r="K231" s="15">
        <v>17.318359375</v>
      </c>
      <c r="L231" s="15">
        <v>45.8154296875</v>
      </c>
      <c r="M231" s="15">
        <v>82.9384765625</v>
      </c>
      <c r="N231" s="15">
        <v>82.607421875</v>
      </c>
      <c r="O231" s="15">
        <v>78.8720703125</v>
      </c>
      <c r="P231" s="15">
        <v>28.89453125</v>
      </c>
      <c r="Q231" s="15">
        <v>47.189453125</v>
      </c>
      <c r="R231" s="15">
        <v>48.1337890625</v>
      </c>
      <c r="S231" s="15">
        <v>84.3720703125</v>
      </c>
      <c r="T231" s="15">
        <v>32.0537109375</v>
      </c>
      <c r="U231" s="15">
        <v>-31.6533203125</v>
      </c>
      <c r="V231" s="15">
        <v>45.8017578125</v>
      </c>
      <c r="W231" s="36">
        <v>-14.8564453125</v>
      </c>
      <c r="X231" s="18">
        <v>40.073756140437929</v>
      </c>
      <c r="Y231" s="18">
        <v>37.567954179750913</v>
      </c>
      <c r="Z231" s="18">
        <v>47.043991408703292</v>
      </c>
      <c r="AA231" s="18">
        <v>30</v>
      </c>
      <c r="AB231" s="18">
        <v>24</v>
      </c>
      <c r="AC231" s="18">
        <v>8.551104747187626</v>
      </c>
      <c r="AD231" s="18">
        <v>58</v>
      </c>
      <c r="AE231" s="18">
        <v>14</v>
      </c>
      <c r="AF231" s="18">
        <v>3</v>
      </c>
      <c r="AG231" s="18">
        <v>18</v>
      </c>
      <c r="AH231" s="18">
        <v>42</v>
      </c>
      <c r="AI231" s="18">
        <v>94</v>
      </c>
      <c r="AJ231" s="18">
        <v>42</v>
      </c>
      <c r="AK231" s="18">
        <v>67</v>
      </c>
      <c r="AL231" s="18">
        <v>22</v>
      </c>
      <c r="AM231" s="18">
        <v>47</v>
      </c>
      <c r="AN231" s="18">
        <v>64</v>
      </c>
      <c r="AO231" s="18">
        <v>32</v>
      </c>
      <c r="AP231" s="19">
        <v>41</v>
      </c>
      <c r="AQ231" s="37">
        <v>10</v>
      </c>
    </row>
    <row r="232" spans="1:43" x14ac:dyDescent="0.25">
      <c r="A232">
        <v>2080</v>
      </c>
      <c r="B232" t="s">
        <v>560</v>
      </c>
      <c r="C232">
        <v>0</v>
      </c>
      <c r="D232" s="15">
        <v>87.99609375</v>
      </c>
      <c r="E232" s="15">
        <v>87.33984375</v>
      </c>
      <c r="F232" s="15">
        <v>100.0859375</v>
      </c>
      <c r="G232" s="15">
        <v>303.39453125</v>
      </c>
      <c r="H232" s="15">
        <v>305.943359375</v>
      </c>
      <c r="I232" s="15">
        <v>211.5859375</v>
      </c>
      <c r="J232" s="15">
        <v>258.4609375</v>
      </c>
      <c r="K232" s="15">
        <v>302.447265625</v>
      </c>
      <c r="L232" s="15">
        <v>89.248046875</v>
      </c>
      <c r="M232" s="15">
        <v>106.37109375</v>
      </c>
      <c r="N232" s="15">
        <v>291.048828125</v>
      </c>
      <c r="O232" s="15">
        <v>284.505859375</v>
      </c>
      <c r="P232" s="15">
        <v>279.97265625</v>
      </c>
      <c r="Q232" s="15">
        <v>216.44140625</v>
      </c>
      <c r="R232" s="15">
        <v>75.5390625</v>
      </c>
      <c r="S232" s="15">
        <v>156.7578125</v>
      </c>
      <c r="T232" s="15">
        <v>61.0703125</v>
      </c>
      <c r="U232" s="15">
        <v>147.37109375</v>
      </c>
      <c r="V232" s="15">
        <v>108.439453125</v>
      </c>
      <c r="W232" s="36">
        <v>141.751953125</v>
      </c>
      <c r="X232" s="16">
        <v>47.304931713207054</v>
      </c>
      <c r="Y232" s="16">
        <v>179.35684100839467</v>
      </c>
      <c r="Z232" s="16">
        <v>169.36903327764534</v>
      </c>
      <c r="AA232" s="16">
        <v>79.679539185933947</v>
      </c>
      <c r="AB232" s="16">
        <v>54.679539185933947</v>
      </c>
      <c r="AC232" s="16">
        <v>33.745831105720157</v>
      </c>
      <c r="AD232" s="16">
        <v>207.67953918593395</v>
      </c>
      <c r="AE232" s="16">
        <v>118.67953918593395</v>
      </c>
      <c r="AF232" s="16">
        <v>52.679539185933947</v>
      </c>
      <c r="AG232" s="16">
        <v>172.67953918593395</v>
      </c>
      <c r="AH232" s="16">
        <v>138.67953918593395</v>
      </c>
      <c r="AI232" s="16">
        <v>257.67953918593395</v>
      </c>
      <c r="AJ232" s="16">
        <v>182.67953918593395</v>
      </c>
      <c r="AK232" s="16">
        <v>179.67953918593395</v>
      </c>
      <c r="AL232" s="16">
        <v>273.67953918593395</v>
      </c>
      <c r="AM232" s="16">
        <v>107.67953918593395</v>
      </c>
      <c r="AN232" s="16">
        <v>213.67953918593395</v>
      </c>
      <c r="AO232" s="16">
        <v>456.67953918593395</v>
      </c>
      <c r="AP232" s="17">
        <v>39.679539185933947</v>
      </c>
      <c r="AQ232" s="37">
        <v>166.67953918593395</v>
      </c>
    </row>
    <row r="233" spans="1:43" x14ac:dyDescent="0.25">
      <c r="A233">
        <v>2081</v>
      </c>
      <c r="B233" t="s">
        <v>561</v>
      </c>
      <c r="C233">
        <v>0</v>
      </c>
      <c r="D233" s="15">
        <v>206.8828125</v>
      </c>
      <c r="E233" s="15">
        <v>137.029296875</v>
      </c>
      <c r="F233" s="15">
        <v>179.224609375</v>
      </c>
      <c r="G233" s="15">
        <v>242.44140625</v>
      </c>
      <c r="H233" s="15">
        <v>434.060546875</v>
      </c>
      <c r="I233" s="15">
        <v>64.552734375</v>
      </c>
      <c r="J233" s="15">
        <v>153.310546875</v>
      </c>
      <c r="K233" s="15">
        <v>210.43359375</v>
      </c>
      <c r="L233" s="15">
        <v>333.861328125</v>
      </c>
      <c r="M233" s="15">
        <v>83.357421875</v>
      </c>
      <c r="N233" s="15">
        <v>322.724609375</v>
      </c>
      <c r="O233" s="15">
        <v>108.517578125</v>
      </c>
      <c r="P233" s="15">
        <v>79.787109375</v>
      </c>
      <c r="Q233" s="15">
        <v>183.056640625</v>
      </c>
      <c r="R233" s="15">
        <v>-29.716796875</v>
      </c>
      <c r="S233" s="15">
        <v>60.87890625</v>
      </c>
      <c r="T233" s="15">
        <v>59.865234375</v>
      </c>
      <c r="U233" s="15">
        <v>-23.30859375</v>
      </c>
      <c r="V233" s="15">
        <v>-5.416015625</v>
      </c>
      <c r="W233" s="36">
        <v>92.11328125</v>
      </c>
      <c r="X233" s="18">
        <v>26.116762243661078</v>
      </c>
      <c r="Y233" s="18">
        <v>57.835496515988183</v>
      </c>
      <c r="Z233" s="18">
        <v>111.28165559674778</v>
      </c>
      <c r="AA233" s="18">
        <v>92</v>
      </c>
      <c r="AB233" s="18">
        <v>23</v>
      </c>
      <c r="AC233" s="18">
        <v>21.504930071665022</v>
      </c>
      <c r="AD233" s="18">
        <v>18</v>
      </c>
      <c r="AE233" s="18">
        <v>199</v>
      </c>
      <c r="AF233" s="18">
        <v>128</v>
      </c>
      <c r="AG233" s="18">
        <v>41</v>
      </c>
      <c r="AH233" s="18">
        <v>70</v>
      </c>
      <c r="AI233" s="18">
        <v>153</v>
      </c>
      <c r="AJ233" s="18">
        <v>166</v>
      </c>
      <c r="AK233" s="18">
        <v>211</v>
      </c>
      <c r="AL233" s="18">
        <v>64</v>
      </c>
      <c r="AM233" s="18">
        <v>142</v>
      </c>
      <c r="AN233" s="18">
        <v>172</v>
      </c>
      <c r="AO233" s="18">
        <v>209</v>
      </c>
      <c r="AP233" s="19">
        <v>34</v>
      </c>
      <c r="AQ233" s="37">
        <v>204</v>
      </c>
    </row>
    <row r="234" spans="1:43" x14ac:dyDescent="0.25">
      <c r="A234">
        <v>2082</v>
      </c>
      <c r="B234" t="s">
        <v>562</v>
      </c>
      <c r="C234">
        <v>0</v>
      </c>
      <c r="D234" s="15">
        <v>32.85888671875</v>
      </c>
      <c r="E234" s="15">
        <v>50.7958984375</v>
      </c>
      <c r="F234" s="15">
        <v>7.48486328125</v>
      </c>
      <c r="G234" s="15">
        <v>25.03173828125</v>
      </c>
      <c r="H234" s="15">
        <v>23.39111328125</v>
      </c>
      <c r="I234" s="15">
        <v>12.767578125</v>
      </c>
      <c r="J234" s="15">
        <v>53.7431640625</v>
      </c>
      <c r="K234" s="15">
        <v>17.5078125</v>
      </c>
      <c r="L234" s="15">
        <v>34.5830078125</v>
      </c>
      <c r="M234" s="15">
        <v>56.5732421875</v>
      </c>
      <c r="N234" s="15">
        <v>52.3505859375</v>
      </c>
      <c r="O234" s="15">
        <v>34.82177734375</v>
      </c>
      <c r="P234" s="15">
        <v>-11.2275390625</v>
      </c>
      <c r="Q234" s="15">
        <v>12.533203125</v>
      </c>
      <c r="R234" s="15">
        <v>36.5673828125</v>
      </c>
      <c r="S234" s="15">
        <v>36.7607421875</v>
      </c>
      <c r="T234" s="15">
        <v>27.83154296875</v>
      </c>
      <c r="U234" s="15">
        <v>1.02001953125</v>
      </c>
      <c r="V234" s="15">
        <v>3.2373046875</v>
      </c>
      <c r="W234" s="36">
        <v>8.71923828125</v>
      </c>
      <c r="X234" s="16">
        <v>16.986972585043695</v>
      </c>
      <c r="Y234" s="16">
        <v>1.1634982136189715</v>
      </c>
      <c r="Z234" s="16">
        <v>15.51016270647019</v>
      </c>
      <c r="AA234" s="16">
        <v>7.5132391278973945</v>
      </c>
      <c r="AB234" s="16">
        <v>8.5132391278973945</v>
      </c>
      <c r="AC234" s="16">
        <v>7.7702195564698364</v>
      </c>
      <c r="AD234" s="16">
        <v>5.5132391278973945</v>
      </c>
      <c r="AE234" s="16">
        <v>4.5132391278973945</v>
      </c>
      <c r="AF234" s="16">
        <v>7.5132391278973945</v>
      </c>
      <c r="AG234" s="16">
        <v>34.513239127897393</v>
      </c>
      <c r="AH234" s="16">
        <v>11.513239127897394</v>
      </c>
      <c r="AI234" s="16">
        <v>22.513239127897396</v>
      </c>
      <c r="AJ234" s="16">
        <v>20.513239127897396</v>
      </c>
      <c r="AK234" s="16">
        <v>11.513239127897394</v>
      </c>
      <c r="AL234" s="16">
        <v>97.513239127897393</v>
      </c>
      <c r="AM234" s="16">
        <v>33.513239127897393</v>
      </c>
      <c r="AN234" s="16">
        <v>12.513239127897394</v>
      </c>
      <c r="AO234" s="16">
        <v>99.513239127897393</v>
      </c>
      <c r="AP234" s="17">
        <v>29.513239127897396</v>
      </c>
      <c r="AQ234" s="37">
        <v>20.513239127897396</v>
      </c>
    </row>
    <row r="235" spans="1:43" x14ac:dyDescent="0.25">
      <c r="A235">
        <v>2083</v>
      </c>
      <c r="B235" t="s">
        <v>563</v>
      </c>
      <c r="C235">
        <v>0</v>
      </c>
      <c r="D235" s="15">
        <v>-15.5380859375</v>
      </c>
      <c r="E235" s="15">
        <v>-3.14453125</v>
      </c>
      <c r="F235" s="15">
        <v>20.14599609375</v>
      </c>
      <c r="G235" s="15">
        <v>8.6650390625</v>
      </c>
      <c r="H235" s="15">
        <v>1.650390625</v>
      </c>
      <c r="I235" s="15">
        <v>46.6796875</v>
      </c>
      <c r="J235" s="15">
        <v>1.85888671875</v>
      </c>
      <c r="K235" s="15">
        <v>19.77490234375</v>
      </c>
      <c r="L235" s="15">
        <v>75.31640625</v>
      </c>
      <c r="M235" s="15">
        <v>82.6005859375</v>
      </c>
      <c r="N235" s="15">
        <v>87.4716796875</v>
      </c>
      <c r="O235" s="15">
        <v>25.77099609375</v>
      </c>
      <c r="P235" s="15">
        <v>-43.26171875</v>
      </c>
      <c r="Q235" s="15">
        <v>36.26953125</v>
      </c>
      <c r="R235" s="15">
        <v>-11.615234375</v>
      </c>
      <c r="S235" s="15">
        <v>12.14208984375</v>
      </c>
      <c r="T235" s="15">
        <v>20.51953125</v>
      </c>
      <c r="U235" s="15">
        <v>-2.2783203125</v>
      </c>
      <c r="V235" s="15">
        <v>-12.72607421875</v>
      </c>
      <c r="W235" s="36">
        <v>-83.6259765625</v>
      </c>
      <c r="X235" s="18">
        <v>4.1423943632020315</v>
      </c>
      <c r="Y235" s="18">
        <v>-0.1690472308662887</v>
      </c>
      <c r="Z235" s="18">
        <v>6.468303644212571</v>
      </c>
      <c r="AA235" s="18">
        <v>9</v>
      </c>
      <c r="AB235" s="18">
        <v>11</v>
      </c>
      <c r="AC235" s="18">
        <v>18.865410106824125</v>
      </c>
      <c r="AD235" s="18">
        <v>6</v>
      </c>
      <c r="AE235" s="18">
        <v>10</v>
      </c>
      <c r="AF235" s="18">
        <v>2</v>
      </c>
      <c r="AG235" s="18">
        <v>4</v>
      </c>
      <c r="AH235" s="18">
        <v>11</v>
      </c>
      <c r="AI235" s="18">
        <v>1</v>
      </c>
      <c r="AJ235" s="18">
        <v>-4</v>
      </c>
      <c r="AK235" s="18">
        <v>58</v>
      </c>
      <c r="AL235" s="18">
        <v>12</v>
      </c>
      <c r="AM235" s="18">
        <v>8</v>
      </c>
      <c r="AN235" s="18">
        <v>3</v>
      </c>
      <c r="AO235" s="18">
        <v>7</v>
      </c>
      <c r="AP235" s="19">
        <v>2</v>
      </c>
      <c r="AQ235" s="37">
        <v>2</v>
      </c>
    </row>
    <row r="236" spans="1:43" x14ac:dyDescent="0.25">
      <c r="A236">
        <v>2084</v>
      </c>
      <c r="B236" t="s">
        <v>564</v>
      </c>
      <c r="C236">
        <v>0</v>
      </c>
      <c r="D236" s="15">
        <v>35.6328125</v>
      </c>
      <c r="E236" s="15">
        <v>-7.166015625</v>
      </c>
      <c r="F236" s="15">
        <v>59.341796875</v>
      </c>
      <c r="G236" s="15">
        <v>-19.0078125</v>
      </c>
      <c r="H236" s="15">
        <v>-20.59375</v>
      </c>
      <c r="I236" s="15">
        <v>2.859375</v>
      </c>
      <c r="J236" s="15">
        <v>16.0439453125</v>
      </c>
      <c r="K236" s="15">
        <v>49.7080078125</v>
      </c>
      <c r="L236" s="15">
        <v>236.234375</v>
      </c>
      <c r="M236" s="15">
        <v>364.208984375</v>
      </c>
      <c r="N236" s="15">
        <v>139.11328125</v>
      </c>
      <c r="O236" s="15">
        <v>2.892578125</v>
      </c>
      <c r="P236" s="15">
        <v>-22.501953125</v>
      </c>
      <c r="Q236" s="15">
        <v>-87.513671875</v>
      </c>
      <c r="R236" s="15">
        <v>-21.6806640625</v>
      </c>
      <c r="S236" s="15">
        <v>-67.287109375</v>
      </c>
      <c r="T236" s="15">
        <v>26.013671875</v>
      </c>
      <c r="U236" s="15">
        <v>-54.9970703125</v>
      </c>
      <c r="V236" s="15">
        <v>-106.908203125</v>
      </c>
      <c r="W236" s="36">
        <v>-55.166015625</v>
      </c>
      <c r="X236" s="16">
        <v>1.6924760408682427</v>
      </c>
      <c r="Y236" s="16">
        <v>-5.8180539684177273</v>
      </c>
      <c r="Z236" s="16">
        <v>23.20473565114094</v>
      </c>
      <c r="AA236" s="16">
        <v>11.517687101808322</v>
      </c>
      <c r="AB236" s="16">
        <v>7.5176871018083222</v>
      </c>
      <c r="AC236" s="16">
        <v>9.8043897309435923</v>
      </c>
      <c r="AD236" s="16">
        <v>7.5176871018083222</v>
      </c>
      <c r="AE236" s="16">
        <v>32.51768710180832</v>
      </c>
      <c r="AF236" s="16">
        <v>7.5176871018083222</v>
      </c>
      <c r="AG236" s="16">
        <v>6.5176871018083222</v>
      </c>
      <c r="AH236" s="16">
        <v>2.5176871018083227</v>
      </c>
      <c r="AI236" s="16">
        <v>29.517687101808324</v>
      </c>
      <c r="AJ236" s="16">
        <v>30.517687101808324</v>
      </c>
      <c r="AK236" s="16">
        <v>31.517687101808324</v>
      </c>
      <c r="AL236" s="16">
        <v>19.517687101808324</v>
      </c>
      <c r="AM236" s="16">
        <v>36.51768710180832</v>
      </c>
      <c r="AN236" s="16">
        <v>10.517687101808322</v>
      </c>
      <c r="AO236" s="16">
        <v>24.517687101808324</v>
      </c>
      <c r="AP236" s="17">
        <v>64.51768710180832</v>
      </c>
      <c r="AQ236" s="37">
        <v>3.5176871018083227</v>
      </c>
    </row>
    <row r="237" spans="1:43" x14ac:dyDescent="0.25">
      <c r="A237">
        <v>2085</v>
      </c>
      <c r="B237" t="s">
        <v>565</v>
      </c>
      <c r="C237">
        <v>1</v>
      </c>
      <c r="D237" s="15">
        <v>28.7939453125</v>
      </c>
      <c r="E237" s="15">
        <v>-18.060546875</v>
      </c>
      <c r="F237" s="15">
        <v>83.724609375</v>
      </c>
      <c r="G237" s="15">
        <v>107.3828125</v>
      </c>
      <c r="H237" s="15">
        <v>157.6357421875</v>
      </c>
      <c r="I237" s="15">
        <v>-63.78125</v>
      </c>
      <c r="J237" s="15">
        <v>73.359375</v>
      </c>
      <c r="K237" s="15">
        <v>26.619140625</v>
      </c>
      <c r="L237" s="15">
        <v>155.4248046875</v>
      </c>
      <c r="M237" s="15">
        <v>174.447265625</v>
      </c>
      <c r="N237" s="15">
        <v>196.03515625</v>
      </c>
      <c r="O237" s="15">
        <v>0.1220703125</v>
      </c>
      <c r="P237" s="15">
        <v>-113.3662109375</v>
      </c>
      <c r="Q237" s="15">
        <v>-93.36328125</v>
      </c>
      <c r="R237" s="15">
        <v>-126.224609375</v>
      </c>
      <c r="S237" s="15">
        <v>-28.33203125</v>
      </c>
      <c r="T237" s="15">
        <v>-40.458984375</v>
      </c>
      <c r="U237" s="15">
        <v>68.4072265625</v>
      </c>
      <c r="V237" s="15">
        <v>133.0283203125</v>
      </c>
      <c r="W237" s="36">
        <v>151.6796875</v>
      </c>
      <c r="X237" s="18">
        <v>14.527219518902879</v>
      </c>
      <c r="Y237" s="18">
        <v>6.0566758996419257</v>
      </c>
      <c r="Z237" s="18">
        <v>19.557381208241022</v>
      </c>
      <c r="AA237" s="18">
        <v>18.211390125610045</v>
      </c>
      <c r="AB237" s="18">
        <v>20.211390125610045</v>
      </c>
      <c r="AC237" s="18">
        <v>34.245457594225584</v>
      </c>
      <c r="AD237" s="18">
        <v>22.211390125610045</v>
      </c>
      <c r="AE237" s="18">
        <v>-7.7886098743899552</v>
      </c>
      <c r="AF237" s="18">
        <v>45.211390125610045</v>
      </c>
      <c r="AG237" s="18">
        <v>76.211390125610052</v>
      </c>
      <c r="AH237" s="18">
        <v>25.211390125610045</v>
      </c>
      <c r="AI237" s="18">
        <v>24.211390125610045</v>
      </c>
      <c r="AJ237" s="18">
        <v>23.211390125610045</v>
      </c>
      <c r="AK237" s="18">
        <v>23.211390125610045</v>
      </c>
      <c r="AL237" s="18">
        <v>119.21139012561005</v>
      </c>
      <c r="AM237" s="18">
        <v>69.211390125610052</v>
      </c>
      <c r="AN237" s="18">
        <v>19.211390125610045</v>
      </c>
      <c r="AO237" s="18">
        <v>41.211390125610045</v>
      </c>
      <c r="AP237" s="19">
        <v>42.211390125610045</v>
      </c>
      <c r="AQ237" s="37">
        <v>96.211390125610052</v>
      </c>
    </row>
    <row r="238" spans="1:43" x14ac:dyDescent="0.25">
      <c r="A238">
        <v>2101</v>
      </c>
      <c r="B238" t="s">
        <v>566</v>
      </c>
      <c r="C238">
        <v>1</v>
      </c>
      <c r="D238" s="15">
        <v>-6.7265625</v>
      </c>
      <c r="E238" s="15">
        <v>-13.122314453125</v>
      </c>
      <c r="F238" s="15">
        <v>15.890869140625</v>
      </c>
      <c r="G238" s="15">
        <v>-12.822265625</v>
      </c>
      <c r="H238" s="15">
        <v>15.3310546875</v>
      </c>
      <c r="I238" s="15">
        <v>8.407470703125</v>
      </c>
      <c r="J238" s="15">
        <v>-12.016357421875</v>
      </c>
      <c r="K238" s="15">
        <v>-7.22900390625</v>
      </c>
      <c r="L238" s="15">
        <v>8.471923828125</v>
      </c>
      <c r="M238" s="15">
        <v>63.579345703125</v>
      </c>
      <c r="N238" s="15">
        <v>4.65625</v>
      </c>
      <c r="O238" s="15">
        <v>20.83984375</v>
      </c>
      <c r="P238" s="15">
        <v>-5.62158203125</v>
      </c>
      <c r="Q238" s="15">
        <v>-25.046630859375</v>
      </c>
      <c r="R238" s="15">
        <v>2.0810546875</v>
      </c>
      <c r="S238" s="15">
        <v>-13.660888671875</v>
      </c>
      <c r="T238" s="15">
        <v>-7.125</v>
      </c>
      <c r="U238" s="15">
        <v>-16.1083984375</v>
      </c>
      <c r="V238" s="15">
        <v>4.852294921875</v>
      </c>
      <c r="W238" s="36">
        <v>31.071533203125</v>
      </c>
      <c r="X238" s="16">
        <v>-1.4270102988945581</v>
      </c>
      <c r="Y238" s="16">
        <v>3.2617430562678251</v>
      </c>
      <c r="Z238" s="16">
        <v>6.3911434132149436</v>
      </c>
      <c r="AA238" s="16">
        <v>63.325445469174127</v>
      </c>
      <c r="AB238" s="16">
        <v>3.9604740671027159</v>
      </c>
      <c r="AC238" s="16">
        <v>-2.2418896535791362</v>
      </c>
      <c r="AD238" s="16">
        <v>5.0454106176444604</v>
      </c>
      <c r="AE238" s="16">
        <v>1.0454106176444604</v>
      </c>
      <c r="AF238" s="16">
        <v>5.0454106176444604</v>
      </c>
      <c r="AG238" s="16">
        <v>2.0454106176444604</v>
      </c>
      <c r="AH238" s="16">
        <v>2.0454106176444604</v>
      </c>
      <c r="AI238" s="16">
        <v>2.0454106176444604</v>
      </c>
      <c r="AJ238" s="16">
        <v>6.0454106176444604</v>
      </c>
      <c r="AK238" s="16">
        <v>9.0454106176444604</v>
      </c>
      <c r="AL238" s="16">
        <v>23.04541061764446</v>
      </c>
      <c r="AM238" s="16">
        <v>8.0454106176444604</v>
      </c>
      <c r="AN238" s="16">
        <v>27.04541061764446</v>
      </c>
      <c r="AO238" s="16">
        <v>8.0454106176444604</v>
      </c>
      <c r="AP238" s="17">
        <v>3.0454106176444604</v>
      </c>
      <c r="AQ238" s="37">
        <v>3.0454106176444604</v>
      </c>
    </row>
    <row r="239" spans="1:43" x14ac:dyDescent="0.25">
      <c r="A239">
        <v>2104</v>
      </c>
      <c r="B239" t="s">
        <v>567</v>
      </c>
      <c r="C239">
        <v>1</v>
      </c>
      <c r="D239" s="15">
        <v>-54.65478515625</v>
      </c>
      <c r="E239" s="15">
        <v>-24.76611328125</v>
      </c>
      <c r="F239" s="15">
        <v>-61.60693359375</v>
      </c>
      <c r="G239" s="15">
        <v>1.314453125</v>
      </c>
      <c r="H239" s="15">
        <v>-49.1865234375</v>
      </c>
      <c r="I239" s="15">
        <v>-44.38134765625</v>
      </c>
      <c r="J239" s="15">
        <v>8.04052734375</v>
      </c>
      <c r="K239" s="15">
        <v>-4.404296875</v>
      </c>
      <c r="L239" s="15">
        <v>-13.68408203125</v>
      </c>
      <c r="M239" s="15">
        <v>-0.62646484375</v>
      </c>
      <c r="N239" s="15">
        <v>66.4833984375</v>
      </c>
      <c r="O239" s="15">
        <v>31.833984375</v>
      </c>
      <c r="P239" s="15">
        <v>5.88671875</v>
      </c>
      <c r="Q239" s="15">
        <v>-2.00146484375</v>
      </c>
      <c r="R239" s="15">
        <v>-19.5537109375</v>
      </c>
      <c r="S239" s="15">
        <v>-1.451171875</v>
      </c>
      <c r="T239" s="15">
        <v>-29.3671875</v>
      </c>
      <c r="U239" s="15">
        <v>-28.009765625</v>
      </c>
      <c r="V239" s="15">
        <v>-37.232421875</v>
      </c>
      <c r="W239" s="36">
        <v>-31.12158203125</v>
      </c>
      <c r="X239" s="18">
        <v>-13.16649334588738</v>
      </c>
      <c r="Y239" s="18">
        <v>-2.9824196517657642</v>
      </c>
      <c r="Z239" s="18">
        <v>-2.4381244817942918</v>
      </c>
      <c r="AA239" s="18">
        <v>-2.8759046642027011</v>
      </c>
      <c r="AB239" s="18">
        <v>0.85798001658258272</v>
      </c>
      <c r="AC239" s="18">
        <v>-8.8407439677342285</v>
      </c>
      <c r="AD239" s="18">
        <v>-74</v>
      </c>
      <c r="AE239" s="18">
        <v>0</v>
      </c>
      <c r="AF239" s="18">
        <v>1</v>
      </c>
      <c r="AG239" s="18">
        <v>-38</v>
      </c>
      <c r="AH239" s="18">
        <v>0</v>
      </c>
      <c r="AI239" s="18">
        <v>7</v>
      </c>
      <c r="AJ239" s="18">
        <v>4</v>
      </c>
      <c r="AK239" s="18">
        <v>2</v>
      </c>
      <c r="AL239" s="18">
        <v>3</v>
      </c>
      <c r="AM239" s="18">
        <v>3</v>
      </c>
      <c r="AN239" s="18">
        <v>2</v>
      </c>
      <c r="AO239" s="18">
        <v>0</v>
      </c>
      <c r="AP239" s="19">
        <v>24</v>
      </c>
      <c r="AQ239" s="37">
        <v>-53</v>
      </c>
    </row>
    <row r="240" spans="1:43" x14ac:dyDescent="0.25">
      <c r="A240">
        <v>2121</v>
      </c>
      <c r="B240" t="s">
        <v>568</v>
      </c>
      <c r="C240">
        <v>1</v>
      </c>
      <c r="D240" s="15">
        <v>12.8935546875</v>
      </c>
      <c r="E240" s="15">
        <v>4.14404296875</v>
      </c>
      <c r="F240" s="15">
        <v>-33.70458984375</v>
      </c>
      <c r="G240" s="15">
        <v>-27.30712890625</v>
      </c>
      <c r="H240" s="15">
        <v>8.11376953125</v>
      </c>
      <c r="I240" s="15">
        <v>-18.3701171875</v>
      </c>
      <c r="J240" s="15">
        <v>47.22509765625</v>
      </c>
      <c r="K240" s="15">
        <v>-13.9599609375</v>
      </c>
      <c r="L240" s="15">
        <v>58.7822265625</v>
      </c>
      <c r="M240" s="15">
        <v>12.4267578125</v>
      </c>
      <c r="N240" s="15">
        <v>78.13671875</v>
      </c>
      <c r="O240" s="15">
        <v>3.20068359375</v>
      </c>
      <c r="P240" s="15">
        <v>28.61572265625</v>
      </c>
      <c r="Q240" s="15">
        <v>-18.22412109375</v>
      </c>
      <c r="R240" s="15">
        <v>-10.53759765625</v>
      </c>
      <c r="S240" s="15">
        <v>-2.58544921875</v>
      </c>
      <c r="T240" s="15">
        <v>-34.40771484375</v>
      </c>
      <c r="U240" s="15">
        <v>-51.982421875</v>
      </c>
      <c r="V240" s="15">
        <v>-46.97802734375</v>
      </c>
      <c r="W240" s="36">
        <v>-20.35693359375</v>
      </c>
      <c r="X240" s="16">
        <v>-14.367304206073719</v>
      </c>
      <c r="Y240" s="16">
        <v>-2.4457482539102569</v>
      </c>
      <c r="Z240" s="16">
        <v>25.872398431681162</v>
      </c>
      <c r="AA240" s="16">
        <v>-1.3226858162706052</v>
      </c>
      <c r="AB240" s="16">
        <v>1.8359167498137974</v>
      </c>
      <c r="AC240" s="16">
        <v>-6.2141823240911194</v>
      </c>
      <c r="AD240" s="16">
        <v>0</v>
      </c>
      <c r="AE240" s="16">
        <v>2</v>
      </c>
      <c r="AF240" s="16">
        <v>1</v>
      </c>
      <c r="AG240" s="16">
        <v>2</v>
      </c>
      <c r="AH240" s="16">
        <v>9</v>
      </c>
      <c r="AI240" s="16">
        <v>3</v>
      </c>
      <c r="AJ240" s="16">
        <v>20</v>
      </c>
      <c r="AK240" s="16">
        <v>0</v>
      </c>
      <c r="AL240" s="16">
        <v>60</v>
      </c>
      <c r="AM240" s="16">
        <v>4</v>
      </c>
      <c r="AN240" s="16">
        <v>3</v>
      </c>
      <c r="AO240" s="16">
        <v>4</v>
      </c>
      <c r="AP240" s="17">
        <v>3</v>
      </c>
      <c r="AQ240" s="37">
        <v>1</v>
      </c>
    </row>
    <row r="241" spans="1:43" x14ac:dyDescent="0.25">
      <c r="A241">
        <v>2132</v>
      </c>
      <c r="B241" t="s">
        <v>569</v>
      </c>
      <c r="C241">
        <v>1</v>
      </c>
      <c r="D241" s="15">
        <v>24.77392578125</v>
      </c>
      <c r="E241" s="15">
        <v>-5.30908203125</v>
      </c>
      <c r="F241" s="15">
        <v>2.85791015625</v>
      </c>
      <c r="G241" s="15">
        <v>-15.046875</v>
      </c>
      <c r="H241" s="15">
        <v>-24.310546875</v>
      </c>
      <c r="I241" s="15">
        <v>-9.85986328125</v>
      </c>
      <c r="J241" s="15">
        <v>29.8154296875</v>
      </c>
      <c r="K241" s="15">
        <v>-7.0078125</v>
      </c>
      <c r="L241" s="15">
        <v>2.826171875</v>
      </c>
      <c r="M241" s="15">
        <v>31.32470703125</v>
      </c>
      <c r="N241" s="15">
        <v>25.7978515625</v>
      </c>
      <c r="O241" s="15">
        <v>-35.95166015625</v>
      </c>
      <c r="P241" s="15">
        <v>0.2685546875</v>
      </c>
      <c r="Q241" s="15">
        <v>-2.5234375</v>
      </c>
      <c r="R241" s="15">
        <v>-8.60009765625</v>
      </c>
      <c r="S241" s="15">
        <v>13.67724609375</v>
      </c>
      <c r="T241" s="15">
        <v>3.39990234375</v>
      </c>
      <c r="U241" s="15">
        <v>-38.7392578125</v>
      </c>
      <c r="V241" s="15">
        <v>-22.3837890625</v>
      </c>
      <c r="W241" s="36">
        <v>5.05859375</v>
      </c>
      <c r="X241" s="18">
        <v>-10.504581201932766</v>
      </c>
      <c r="Y241" s="18">
        <v>-0.31430309234719322</v>
      </c>
      <c r="Z241" s="18">
        <v>-1.6406567510551575</v>
      </c>
      <c r="AA241" s="18">
        <v>-0.21725282463685414</v>
      </c>
      <c r="AB241" s="18">
        <v>2.2737040465951752</v>
      </c>
      <c r="AC241" s="18">
        <v>-5.652067816415828</v>
      </c>
      <c r="AD241" s="18">
        <v>2.4031044035422937</v>
      </c>
      <c r="AE241" s="18">
        <v>4.4031044035422937</v>
      </c>
      <c r="AF241" s="18">
        <v>3.4031044035422937</v>
      </c>
      <c r="AG241" s="18">
        <v>4.4031044035422937</v>
      </c>
      <c r="AH241" s="18">
        <v>6.4031044035422937</v>
      </c>
      <c r="AI241" s="18">
        <v>5.4031044035422937</v>
      </c>
      <c r="AJ241" s="18">
        <v>2.4031044035422937</v>
      </c>
      <c r="AK241" s="18">
        <v>7.4031044035422937</v>
      </c>
      <c r="AL241" s="18">
        <v>8.4031044035422937</v>
      </c>
      <c r="AM241" s="18">
        <v>4.4031044035422937</v>
      </c>
      <c r="AN241" s="18">
        <v>13.403104403542294</v>
      </c>
      <c r="AO241" s="18">
        <v>7.4031044035422937</v>
      </c>
      <c r="AP241" s="19">
        <v>13.403104403542294</v>
      </c>
      <c r="AQ241" s="37">
        <v>5.4031044035422937</v>
      </c>
    </row>
    <row r="242" spans="1:43" x14ac:dyDescent="0.25">
      <c r="A242">
        <v>2161</v>
      </c>
      <c r="B242" t="s">
        <v>570</v>
      </c>
      <c r="C242">
        <v>1</v>
      </c>
      <c r="D242" s="15">
        <v>-32.779296875</v>
      </c>
      <c r="E242" s="15">
        <v>-36.123046875</v>
      </c>
      <c r="F242" s="15">
        <v>-2.9013671875</v>
      </c>
      <c r="G242" s="15">
        <v>-4.8935546875</v>
      </c>
      <c r="H242" s="15">
        <v>23.4921875</v>
      </c>
      <c r="I242" s="15">
        <v>12.7431640625</v>
      </c>
      <c r="J242" s="15">
        <v>-16.5537109375</v>
      </c>
      <c r="K242" s="15">
        <v>31.572265625</v>
      </c>
      <c r="L242" s="15">
        <v>37.4375</v>
      </c>
      <c r="M242" s="15">
        <v>34.65234375</v>
      </c>
      <c r="N242" s="15">
        <v>20.6923828125</v>
      </c>
      <c r="O242" s="15">
        <v>-19.427734375</v>
      </c>
      <c r="P242" s="15">
        <v>12.4189453125</v>
      </c>
      <c r="Q242" s="15">
        <v>-6.4658203125</v>
      </c>
      <c r="R242" s="15">
        <v>-28.0458984375</v>
      </c>
      <c r="S242" s="15">
        <v>16.8486328125</v>
      </c>
      <c r="T242" s="15">
        <v>4.7822265625</v>
      </c>
      <c r="U242" s="15">
        <v>-48.8896484375</v>
      </c>
      <c r="V242" s="15">
        <v>-6.818359375</v>
      </c>
      <c r="W242" s="36">
        <v>-17.0615234375</v>
      </c>
      <c r="X242" s="16">
        <v>-4.1528810873840882</v>
      </c>
      <c r="Y242" s="16">
        <v>20.08645617143068</v>
      </c>
      <c r="Z242" s="16">
        <v>12.321971004410345</v>
      </c>
      <c r="AA242" s="16">
        <v>16.288735573895583</v>
      </c>
      <c r="AB242" s="16">
        <v>21.480573570494748</v>
      </c>
      <c r="AC242" s="16">
        <v>3.9610890358610398</v>
      </c>
      <c r="AD242" s="16">
        <v>21.750279440447951</v>
      </c>
      <c r="AE242" s="16">
        <v>21.750279440447951</v>
      </c>
      <c r="AF242" s="16">
        <v>21.750279440447951</v>
      </c>
      <c r="AG242" s="16">
        <v>42.750279440447954</v>
      </c>
      <c r="AH242" s="16">
        <v>24.750279440447951</v>
      </c>
      <c r="AI242" s="16">
        <v>26.750279440447951</v>
      </c>
      <c r="AJ242" s="16">
        <v>53.750279440447954</v>
      </c>
      <c r="AK242" s="16">
        <v>35.750279440447954</v>
      </c>
      <c r="AL242" s="16">
        <v>64.750279440447954</v>
      </c>
      <c r="AM242" s="16">
        <v>33.750279440447954</v>
      </c>
      <c r="AN242" s="16">
        <v>63.750279440447954</v>
      </c>
      <c r="AO242" s="16">
        <v>39.750279440447954</v>
      </c>
      <c r="AP242" s="17">
        <v>94.750279440447954</v>
      </c>
      <c r="AQ242" s="37">
        <v>43.750279440447954</v>
      </c>
    </row>
    <row r="243" spans="1:43" x14ac:dyDescent="0.25">
      <c r="A243">
        <v>2180</v>
      </c>
      <c r="B243" t="s">
        <v>571</v>
      </c>
      <c r="C243">
        <v>0</v>
      </c>
      <c r="D243" s="15">
        <v>145.83984375</v>
      </c>
      <c r="E243" s="15">
        <v>172.09375</v>
      </c>
      <c r="F243" s="15">
        <v>400.70703125</v>
      </c>
      <c r="G243" s="15">
        <v>384.6171875</v>
      </c>
      <c r="H243" s="15">
        <v>494.7109375</v>
      </c>
      <c r="I243" s="15">
        <v>371.91796875</v>
      </c>
      <c r="J243" s="15">
        <v>480.9921875</v>
      </c>
      <c r="K243" s="15">
        <v>542.56640625</v>
      </c>
      <c r="L243" s="15">
        <v>507.95703125</v>
      </c>
      <c r="M243" s="15">
        <v>281.93359375</v>
      </c>
      <c r="N243" s="15">
        <v>482.3828125</v>
      </c>
      <c r="O243" s="15">
        <v>384.44921875</v>
      </c>
      <c r="P243" s="15">
        <v>393.61328125</v>
      </c>
      <c r="Q243" s="15">
        <v>485.515625</v>
      </c>
      <c r="R243" s="15">
        <v>351.8515625</v>
      </c>
      <c r="S243" s="15">
        <v>229.6796875</v>
      </c>
      <c r="T243" s="15">
        <v>372.86328125</v>
      </c>
      <c r="U243" s="15">
        <v>240.1015625</v>
      </c>
      <c r="V243" s="15">
        <v>453.15625</v>
      </c>
      <c r="W243" s="36">
        <v>443.625</v>
      </c>
      <c r="X243" s="18">
        <v>-14.591799905963933</v>
      </c>
      <c r="Y243" s="18">
        <v>149.50216572030959</v>
      </c>
      <c r="Z243" s="18">
        <v>343.30263368641369</v>
      </c>
      <c r="AA243" s="18">
        <v>140.54115586913125</v>
      </c>
      <c r="AB243" s="18">
        <v>146.208569688887</v>
      </c>
      <c r="AC243" s="18">
        <v>52.357707535118685</v>
      </c>
      <c r="AD243" s="18">
        <v>92.593889887315868</v>
      </c>
      <c r="AE243" s="18">
        <v>279.59388988731587</v>
      </c>
      <c r="AF243" s="18">
        <v>118.59388988731587</v>
      </c>
      <c r="AG243" s="18">
        <v>420.59388988731587</v>
      </c>
      <c r="AH243" s="18">
        <v>391.59388988731587</v>
      </c>
      <c r="AI243" s="18">
        <v>555.59388988731587</v>
      </c>
      <c r="AJ243" s="18">
        <v>654.59388988731587</v>
      </c>
      <c r="AK243" s="18">
        <v>604.59388988731587</v>
      </c>
      <c r="AL243" s="18">
        <v>252.59388988731587</v>
      </c>
      <c r="AM243" s="18">
        <v>602.59388988731587</v>
      </c>
      <c r="AN243" s="18">
        <v>457.59388988731587</v>
      </c>
      <c r="AO243" s="18">
        <v>550.59388988731587</v>
      </c>
      <c r="AP243" s="19">
        <v>207.59388988731587</v>
      </c>
      <c r="AQ243" s="37">
        <v>166.59388988731587</v>
      </c>
    </row>
    <row r="244" spans="1:43" x14ac:dyDescent="0.25">
      <c r="A244">
        <v>2181</v>
      </c>
      <c r="B244" t="s">
        <v>572</v>
      </c>
      <c r="C244">
        <v>1</v>
      </c>
      <c r="D244" s="15">
        <v>7.6953125</v>
      </c>
      <c r="E244" s="15">
        <v>53.978515625</v>
      </c>
      <c r="F244" s="15">
        <v>86.376953125</v>
      </c>
      <c r="G244" s="15">
        <v>35.421875</v>
      </c>
      <c r="H244" s="15">
        <v>77.41015625</v>
      </c>
      <c r="I244" s="15">
        <v>89.041015625</v>
      </c>
      <c r="J244" s="15">
        <v>128.37890625</v>
      </c>
      <c r="K244" s="15">
        <v>137.091796875</v>
      </c>
      <c r="L244" s="15">
        <v>290.55078125</v>
      </c>
      <c r="M244" s="15">
        <v>211.275390625</v>
      </c>
      <c r="N244" s="15">
        <v>241.025390625</v>
      </c>
      <c r="O244" s="15">
        <v>148.189453125</v>
      </c>
      <c r="P244" s="15">
        <v>-58.927734375</v>
      </c>
      <c r="Q244" s="15">
        <v>13.49609375</v>
      </c>
      <c r="R244" s="15">
        <v>49.693359375</v>
      </c>
      <c r="S244" s="15">
        <v>61.56640625</v>
      </c>
      <c r="T244" s="15">
        <v>-44.884765625</v>
      </c>
      <c r="U244" s="15">
        <v>-71.9765625</v>
      </c>
      <c r="V244" s="15">
        <v>44.5390625</v>
      </c>
      <c r="W244" s="36">
        <v>17.958984375</v>
      </c>
      <c r="X244" s="16">
        <v>-25.20884526662369</v>
      </c>
      <c r="Y244" s="16">
        <v>14.895772561057985</v>
      </c>
      <c r="Z244" s="16">
        <v>59.415488970788303</v>
      </c>
      <c r="AA244" s="16">
        <v>23.296768921321625</v>
      </c>
      <c r="AB244" s="16">
        <v>20.589008834754917</v>
      </c>
      <c r="AC244" s="16">
        <v>-12.159027253441932</v>
      </c>
      <c r="AD244" s="16">
        <v>19.123670648439763</v>
      </c>
      <c r="AE244" s="16">
        <v>40.123670648439763</v>
      </c>
      <c r="AF244" s="16">
        <v>20.123670648439763</v>
      </c>
      <c r="AG244" s="16">
        <v>101.12367064843977</v>
      </c>
      <c r="AH244" s="16">
        <v>76.12367064843977</v>
      </c>
      <c r="AI244" s="16">
        <v>23.123670648439763</v>
      </c>
      <c r="AJ244" s="16">
        <v>82.12367064843977</v>
      </c>
      <c r="AK244" s="16">
        <v>149.12367064843977</v>
      </c>
      <c r="AL244" s="16">
        <v>164.12367064843977</v>
      </c>
      <c r="AM244" s="16">
        <v>83.12367064843977</v>
      </c>
      <c r="AN244" s="16">
        <v>92.12367064843977</v>
      </c>
      <c r="AO244" s="16">
        <v>93.12367064843977</v>
      </c>
      <c r="AP244" s="17">
        <v>51.123670648439763</v>
      </c>
      <c r="AQ244" s="37">
        <v>46.123670648439763</v>
      </c>
    </row>
    <row r="245" spans="1:43" x14ac:dyDescent="0.25">
      <c r="A245">
        <v>2182</v>
      </c>
      <c r="B245" t="s">
        <v>573</v>
      </c>
      <c r="C245">
        <v>1</v>
      </c>
      <c r="D245" s="15">
        <v>-109.8017578125</v>
      </c>
      <c r="E245" s="15">
        <v>-7.37890625</v>
      </c>
      <c r="F245" s="15">
        <v>-38.6123046875</v>
      </c>
      <c r="G245" s="15">
        <v>-34.751953125</v>
      </c>
      <c r="H245" s="15">
        <v>14.783203125</v>
      </c>
      <c r="I245" s="15">
        <v>-41.18359375</v>
      </c>
      <c r="J245" s="15">
        <v>31.6015625</v>
      </c>
      <c r="K245" s="15">
        <v>106.3095703125</v>
      </c>
      <c r="L245" s="15">
        <v>40.8427734375</v>
      </c>
      <c r="M245" s="15">
        <v>163.4169921875</v>
      </c>
      <c r="N245" s="15">
        <v>57.888671875</v>
      </c>
      <c r="O245" s="15">
        <v>-110.7060546875</v>
      </c>
      <c r="P245" s="15">
        <v>-8.5166015625</v>
      </c>
      <c r="Q245" s="15">
        <v>-63.8349609375</v>
      </c>
      <c r="R245" s="15">
        <v>-84.4794921875</v>
      </c>
      <c r="S245" s="15">
        <v>5.45703125</v>
      </c>
      <c r="T245" s="15">
        <v>-83.560546875</v>
      </c>
      <c r="U245" s="15">
        <v>-115.796875</v>
      </c>
      <c r="V245" s="15">
        <v>-73.2314453125</v>
      </c>
      <c r="W245" s="36">
        <v>-174.416015625</v>
      </c>
      <c r="X245" s="18">
        <v>-16.230851022006426</v>
      </c>
      <c r="Y245" s="18">
        <v>17.602936692829367</v>
      </c>
      <c r="Z245" s="18">
        <v>14.719808768041217</v>
      </c>
      <c r="AA245" s="18">
        <v>19.887068004399232</v>
      </c>
      <c r="AB245" s="18">
        <v>23.179771668025758</v>
      </c>
      <c r="AC245" s="18">
        <v>1.9757145564868068</v>
      </c>
      <c r="AD245" s="18">
        <v>24.558613416785576</v>
      </c>
      <c r="AE245" s="18">
        <v>21.558613416785576</v>
      </c>
      <c r="AF245" s="18">
        <v>26.558613416785576</v>
      </c>
      <c r="AG245" s="18">
        <v>-101.44138658321442</v>
      </c>
      <c r="AH245" s="18">
        <v>-38.441386583214424</v>
      </c>
      <c r="AI245" s="18">
        <v>58.558613416785576</v>
      </c>
      <c r="AJ245" s="18">
        <v>33.558613416785576</v>
      </c>
      <c r="AK245" s="18">
        <v>40.558613416785576</v>
      </c>
      <c r="AL245" s="18">
        <v>35.558613416785576</v>
      </c>
      <c r="AM245" s="18">
        <v>16.558613416785576</v>
      </c>
      <c r="AN245" s="18">
        <v>18.558613416785576</v>
      </c>
      <c r="AO245" s="18">
        <v>25.558613416785576</v>
      </c>
      <c r="AP245" s="19">
        <v>3.5586134167855761</v>
      </c>
      <c r="AQ245" s="37">
        <v>-130.44138658321441</v>
      </c>
    </row>
    <row r="246" spans="1:43" x14ac:dyDescent="0.25">
      <c r="A246">
        <v>2183</v>
      </c>
      <c r="B246" t="s">
        <v>574</v>
      </c>
      <c r="C246">
        <v>1</v>
      </c>
      <c r="D246" s="15">
        <v>22.095703125</v>
      </c>
      <c r="E246" s="15">
        <v>0.9580078125</v>
      </c>
      <c r="F246" s="15">
        <v>54.5947265625</v>
      </c>
      <c r="G246" s="15">
        <v>55.3583984375</v>
      </c>
      <c r="H246" s="15">
        <v>58.6455078125</v>
      </c>
      <c r="I246" s="15">
        <v>40.90625</v>
      </c>
      <c r="J246" s="15">
        <v>53.9267578125</v>
      </c>
      <c r="K246" s="15">
        <v>-16.23828125</v>
      </c>
      <c r="L246" s="15">
        <v>145.5380859375</v>
      </c>
      <c r="M246" s="15">
        <v>80.1923828125</v>
      </c>
      <c r="N246" s="15">
        <v>170.1044921875</v>
      </c>
      <c r="O246" s="15">
        <v>-69.83984375</v>
      </c>
      <c r="P246" s="15">
        <v>2.6259765625</v>
      </c>
      <c r="Q246" s="15">
        <v>-62.3935546875</v>
      </c>
      <c r="R246" s="15">
        <v>-24.369140625</v>
      </c>
      <c r="S246" s="15">
        <v>19.990234375</v>
      </c>
      <c r="T246" s="15">
        <v>-34.7607421875</v>
      </c>
      <c r="U246" s="15">
        <v>-51.8349609375</v>
      </c>
      <c r="V246" s="15">
        <v>-37.7294921875</v>
      </c>
      <c r="W246" s="36">
        <v>-73.697265625</v>
      </c>
      <c r="X246" s="16">
        <v>-22.538413471929228</v>
      </c>
      <c r="Y246" s="16">
        <v>14.07890127392162</v>
      </c>
      <c r="Z246" s="16">
        <v>4.0937904657315132</v>
      </c>
      <c r="AA246" s="16">
        <v>24.370494747691627</v>
      </c>
      <c r="AB246" s="16">
        <v>31.854727241121832</v>
      </c>
      <c r="AC246" s="16">
        <v>-12.958739783428825</v>
      </c>
      <c r="AD246" s="16">
        <v>37.24351853948184</v>
      </c>
      <c r="AE246" s="16">
        <v>7.2435185394818431</v>
      </c>
      <c r="AF246" s="16">
        <v>67.24351853948184</v>
      </c>
      <c r="AG246" s="16">
        <v>6.2435185394818431</v>
      </c>
      <c r="AH246" s="16">
        <v>41.24351853948184</v>
      </c>
      <c r="AI246" s="16">
        <v>22.243518539481844</v>
      </c>
      <c r="AJ246" s="16">
        <v>38.24351853948184</v>
      </c>
      <c r="AK246" s="16">
        <v>45.24351853948184</v>
      </c>
      <c r="AL246" s="16">
        <v>37.24351853948184</v>
      </c>
      <c r="AM246" s="16">
        <v>10.243518539481844</v>
      </c>
      <c r="AN246" s="16">
        <v>53.24351853948184</v>
      </c>
      <c r="AO246" s="16">
        <v>23.243518539481844</v>
      </c>
      <c r="AP246" s="17">
        <v>17.243518539481844</v>
      </c>
      <c r="AQ246" s="37">
        <v>-30.756481460518156</v>
      </c>
    </row>
    <row r="247" spans="1:43" x14ac:dyDescent="0.25">
      <c r="A247">
        <v>2184</v>
      </c>
      <c r="B247" t="s">
        <v>575</v>
      </c>
      <c r="C247">
        <v>0</v>
      </c>
      <c r="D247" s="15">
        <v>22.1640625</v>
      </c>
      <c r="E247" s="15">
        <v>47.333984375</v>
      </c>
      <c r="F247" s="15">
        <v>53.6484375</v>
      </c>
      <c r="G247" s="15">
        <v>30.986328125</v>
      </c>
      <c r="H247" s="15">
        <v>83.83984375</v>
      </c>
      <c r="I247" s="15">
        <v>39.3125</v>
      </c>
      <c r="J247" s="15">
        <v>114.650390625</v>
      </c>
      <c r="K247" s="15">
        <v>101.666015625</v>
      </c>
      <c r="L247" s="15">
        <v>76.697265625</v>
      </c>
      <c r="M247" s="15">
        <v>71.8359375</v>
      </c>
      <c r="N247" s="15">
        <v>186.1640625</v>
      </c>
      <c r="O247" s="15">
        <v>73.51171875</v>
      </c>
      <c r="P247" s="15">
        <v>68.19921875</v>
      </c>
      <c r="Q247" s="15">
        <v>118.673828125</v>
      </c>
      <c r="R247" s="15">
        <v>-18.361328125</v>
      </c>
      <c r="S247" s="15">
        <v>138.35546875</v>
      </c>
      <c r="T247" s="15">
        <v>40.791015625</v>
      </c>
      <c r="U247" s="15">
        <v>46.7265625</v>
      </c>
      <c r="V247" s="15">
        <v>49.580078125</v>
      </c>
      <c r="W247" s="36">
        <v>60.1015625</v>
      </c>
      <c r="X247" s="18">
        <v>-13.623930838268546</v>
      </c>
      <c r="Y247" s="18">
        <v>56.502384877241781</v>
      </c>
      <c r="Z247" s="18">
        <v>30.149435847603932</v>
      </c>
      <c r="AA247" s="18">
        <v>19.894064074532366</v>
      </c>
      <c r="AB247" s="18">
        <v>19.947163471657106</v>
      </c>
      <c r="AC247" s="18">
        <v>-20.039970973739816</v>
      </c>
      <c r="AD247" s="18">
        <v>26.469402401377874</v>
      </c>
      <c r="AE247" s="18">
        <v>73.469402401377877</v>
      </c>
      <c r="AF247" s="18">
        <v>15.469402401377874</v>
      </c>
      <c r="AG247" s="18">
        <v>17.469402401377874</v>
      </c>
      <c r="AH247" s="18">
        <v>36.469402401377877</v>
      </c>
      <c r="AI247" s="18">
        <v>38.469402401377877</v>
      </c>
      <c r="AJ247" s="18">
        <v>50.469402401377877</v>
      </c>
      <c r="AK247" s="18">
        <v>54.469402401377877</v>
      </c>
      <c r="AL247" s="18">
        <v>56.469402401377877</v>
      </c>
      <c r="AM247" s="18">
        <v>108.46940240137788</v>
      </c>
      <c r="AN247" s="18">
        <v>133.46940240137786</v>
      </c>
      <c r="AO247" s="18">
        <v>90.469402401377877</v>
      </c>
      <c r="AP247" s="19">
        <v>23.469402401377874</v>
      </c>
      <c r="AQ247" s="37">
        <v>35.469402401377877</v>
      </c>
    </row>
    <row r="248" spans="1:43" x14ac:dyDescent="0.25">
      <c r="A248">
        <v>2260</v>
      </c>
      <c r="B248" t="s">
        <v>576</v>
      </c>
      <c r="C248">
        <v>1</v>
      </c>
      <c r="D248" s="15">
        <v>-30.8349609375</v>
      </c>
      <c r="E248" s="15">
        <v>-84.85791015625</v>
      </c>
      <c r="F248" s="15">
        <v>-47.37451171875</v>
      </c>
      <c r="G248" s="15">
        <v>-63.6982421875</v>
      </c>
      <c r="H248" s="15">
        <v>-15.767578125</v>
      </c>
      <c r="I248" s="15">
        <v>-65.0419921875</v>
      </c>
      <c r="J248" s="15">
        <v>-48.12890625</v>
      </c>
      <c r="K248" s="15">
        <v>-18.58642578125</v>
      </c>
      <c r="L248" s="15">
        <v>-11.1884765625</v>
      </c>
      <c r="M248" s="15">
        <v>9.33056640625</v>
      </c>
      <c r="N248" s="15">
        <v>14.54931640625</v>
      </c>
      <c r="O248" s="15">
        <v>-10.81005859375</v>
      </c>
      <c r="P248" s="15">
        <v>-39.353515625</v>
      </c>
      <c r="Q248" s="15">
        <v>-65.236328125</v>
      </c>
      <c r="R248" s="15">
        <v>-37.2880859375</v>
      </c>
      <c r="S248" s="15">
        <v>8.97412109375</v>
      </c>
      <c r="T248" s="15">
        <v>-13.87060546875</v>
      </c>
      <c r="U248" s="15">
        <v>-9.54248046875</v>
      </c>
      <c r="V248" s="15">
        <v>-27.3291015625</v>
      </c>
      <c r="W248" s="36">
        <v>9.68017578125</v>
      </c>
      <c r="X248" s="16">
        <v>6.4515517532050453</v>
      </c>
      <c r="Y248" s="16">
        <v>0.39724410464092852</v>
      </c>
      <c r="Z248" s="16">
        <v>8.8245969621899754</v>
      </c>
      <c r="AA248" s="16">
        <v>4.7441306556787444</v>
      </c>
      <c r="AB248" s="16">
        <v>3.7347476588064104</v>
      </c>
      <c r="AC248" s="16">
        <v>5.6605366835434019</v>
      </c>
      <c r="AD248" s="16">
        <v>-25.088681400050572</v>
      </c>
      <c r="AE248" s="16">
        <v>-18.088681400050572</v>
      </c>
      <c r="AF248" s="16">
        <v>-21.088681400050572</v>
      </c>
      <c r="AG248" s="16">
        <v>4.9113185999494293</v>
      </c>
      <c r="AH248" s="16">
        <v>3.9113185999494293</v>
      </c>
      <c r="AI248" s="16">
        <v>4.9113185999494293</v>
      </c>
      <c r="AJ248" s="16">
        <v>4.9113185999494293</v>
      </c>
      <c r="AK248" s="16">
        <v>4.9113185999494293</v>
      </c>
      <c r="AL248" s="16">
        <v>5.9113185999494293</v>
      </c>
      <c r="AM248" s="16">
        <v>-33.088681400050568</v>
      </c>
      <c r="AN248" s="16">
        <v>3.9113185999494293</v>
      </c>
      <c r="AO248" s="16">
        <v>-10.088681400050572</v>
      </c>
      <c r="AP248" s="17">
        <v>13.911318599949428</v>
      </c>
      <c r="AQ248" s="37">
        <v>10.911318599949428</v>
      </c>
    </row>
    <row r="249" spans="1:43" x14ac:dyDescent="0.25">
      <c r="A249">
        <v>2262</v>
      </c>
      <c r="B249" t="s">
        <v>577</v>
      </c>
      <c r="C249">
        <v>1</v>
      </c>
      <c r="D249" s="15">
        <v>20.8994140625</v>
      </c>
      <c r="E249" s="15">
        <v>44.830078125</v>
      </c>
      <c r="F249" s="15">
        <v>46.490234375</v>
      </c>
      <c r="G249" s="15">
        <v>6.5654296875</v>
      </c>
      <c r="H249" s="15">
        <v>51.2255859375</v>
      </c>
      <c r="I249" s="15">
        <v>42.5625</v>
      </c>
      <c r="J249" s="15">
        <v>18.07421875</v>
      </c>
      <c r="K249" s="15">
        <v>47.49609375</v>
      </c>
      <c r="L249" s="15">
        <v>24.587890625</v>
      </c>
      <c r="M249" s="15">
        <v>12.021484375</v>
      </c>
      <c r="N249" s="15">
        <v>47.521484375</v>
      </c>
      <c r="O249" s="15">
        <v>2.88671875</v>
      </c>
      <c r="P249" s="15">
        <v>50.3759765625</v>
      </c>
      <c r="Q249" s="15">
        <v>2.037109375</v>
      </c>
      <c r="R249" s="15">
        <v>36.2919921875</v>
      </c>
      <c r="S249" s="15">
        <v>34.5146484375</v>
      </c>
      <c r="T249" s="15">
        <v>-36.197265625</v>
      </c>
      <c r="U249" s="15">
        <v>-16.40625</v>
      </c>
      <c r="V249" s="15">
        <v>24.47265625</v>
      </c>
      <c r="W249" s="36">
        <v>-3.7568359375</v>
      </c>
      <c r="X249" s="18">
        <v>19.649391754190919</v>
      </c>
      <c r="Y249" s="18">
        <v>11.9954415531267</v>
      </c>
      <c r="Z249" s="18">
        <v>34.620430382892323</v>
      </c>
      <c r="AA249" s="18">
        <v>18.129573727463594</v>
      </c>
      <c r="AB249" s="18">
        <v>10.19055914523036</v>
      </c>
      <c r="AC249" s="18">
        <v>16.992378877957115</v>
      </c>
      <c r="AD249" s="18">
        <v>27.403963426476551</v>
      </c>
      <c r="AE249" s="18">
        <v>20.403963426476551</v>
      </c>
      <c r="AF249" s="18">
        <v>21.403963426476551</v>
      </c>
      <c r="AG249" s="18">
        <v>21.403963426476551</v>
      </c>
      <c r="AH249" s="18">
        <v>21.403963426476551</v>
      </c>
      <c r="AI249" s="18">
        <v>33.403963426476551</v>
      </c>
      <c r="AJ249" s="18">
        <v>77.403963426476551</v>
      </c>
      <c r="AK249" s="18">
        <v>68.403963426476551</v>
      </c>
      <c r="AL249" s="18">
        <v>28.403963426476551</v>
      </c>
      <c r="AM249" s="18">
        <v>20.403963426476551</v>
      </c>
      <c r="AN249" s="18">
        <v>11.403963426476551</v>
      </c>
      <c r="AO249" s="18">
        <v>85.403963426476551</v>
      </c>
      <c r="AP249" s="19">
        <v>95.403963426476551</v>
      </c>
      <c r="AQ249" s="37">
        <v>22.403963426476551</v>
      </c>
    </row>
    <row r="250" spans="1:43" x14ac:dyDescent="0.25">
      <c r="A250">
        <v>2280</v>
      </c>
      <c r="B250" t="s">
        <v>578</v>
      </c>
      <c r="C250">
        <v>1</v>
      </c>
      <c r="D250" s="15">
        <v>-35.2666015625</v>
      </c>
      <c r="E250" s="15">
        <v>-64.8173828125</v>
      </c>
      <c r="F250" s="15">
        <v>-48.50390625</v>
      </c>
      <c r="G250" s="15">
        <v>-15.3720703125</v>
      </c>
      <c r="H250" s="15">
        <v>57.8486328125</v>
      </c>
      <c r="I250" s="15">
        <v>33.9384765625</v>
      </c>
      <c r="J250" s="15">
        <v>5.2197265625</v>
      </c>
      <c r="K250" s="15">
        <v>89.328125</v>
      </c>
      <c r="L250" s="15">
        <v>167.283203125</v>
      </c>
      <c r="M250" s="15">
        <v>158.4052734375</v>
      </c>
      <c r="N250" s="15">
        <v>53.1494140625</v>
      </c>
      <c r="O250" s="15">
        <v>-64.875</v>
      </c>
      <c r="P250" s="15">
        <v>-6.8818359375</v>
      </c>
      <c r="Q250" s="15">
        <v>0.6328125</v>
      </c>
      <c r="R250" s="15">
        <v>17.6552734375</v>
      </c>
      <c r="S250" s="15">
        <v>-32.4423828125</v>
      </c>
      <c r="T250" s="15">
        <v>-63.6083984375</v>
      </c>
      <c r="U250" s="15">
        <v>-39.517578125</v>
      </c>
      <c r="V250" s="15">
        <v>-28.1162109375</v>
      </c>
      <c r="W250" s="36">
        <v>-32.35546875</v>
      </c>
      <c r="X250" s="16">
        <v>2.848661602827085</v>
      </c>
      <c r="Y250" s="16">
        <v>-3.3040497176977102</v>
      </c>
      <c r="Z250" s="16">
        <v>32.278654697591293</v>
      </c>
      <c r="AA250" s="16">
        <v>-0.41866850806287831</v>
      </c>
      <c r="AB250" s="16">
        <v>-6.9547016531946868</v>
      </c>
      <c r="AC250" s="16">
        <v>0.37199723790568262</v>
      </c>
      <c r="AD250" s="16">
        <v>3</v>
      </c>
      <c r="AE250" s="16">
        <v>0</v>
      </c>
      <c r="AF250" s="16">
        <v>21</v>
      </c>
      <c r="AG250" s="16">
        <v>18</v>
      </c>
      <c r="AH250" s="16">
        <v>54</v>
      </c>
      <c r="AI250" s="16">
        <v>40</v>
      </c>
      <c r="AJ250" s="16">
        <v>69</v>
      </c>
      <c r="AK250" s="16">
        <v>37</v>
      </c>
      <c r="AL250" s="16">
        <v>33</v>
      </c>
      <c r="AM250" s="16">
        <v>6</v>
      </c>
      <c r="AN250" s="16">
        <v>21</v>
      </c>
      <c r="AO250" s="16">
        <v>29</v>
      </c>
      <c r="AP250" s="17">
        <v>1</v>
      </c>
      <c r="AQ250" s="37">
        <v>-4</v>
      </c>
    </row>
    <row r="251" spans="1:43" x14ac:dyDescent="0.25">
      <c r="A251">
        <v>2281</v>
      </c>
      <c r="B251" t="s">
        <v>579</v>
      </c>
      <c r="C251">
        <v>0</v>
      </c>
      <c r="D251" s="15">
        <v>212.59375</v>
      </c>
      <c r="E251" s="15">
        <v>4.34765625</v>
      </c>
      <c r="F251" s="15">
        <v>170.70703125</v>
      </c>
      <c r="G251" s="15">
        <v>323.90625</v>
      </c>
      <c r="H251" s="15">
        <v>223.3515625</v>
      </c>
      <c r="I251" s="15">
        <v>300.53515625</v>
      </c>
      <c r="J251" s="15">
        <v>426.55078125</v>
      </c>
      <c r="K251" s="15">
        <v>243.08984375</v>
      </c>
      <c r="L251" s="15">
        <v>251.9296875</v>
      </c>
      <c r="M251" s="15">
        <v>153.640625</v>
      </c>
      <c r="N251" s="15">
        <v>330.67578125</v>
      </c>
      <c r="O251" s="15">
        <v>200.70703125</v>
      </c>
      <c r="P251" s="15">
        <v>78.55859375</v>
      </c>
      <c r="Q251" s="15">
        <v>313.8203125</v>
      </c>
      <c r="R251" s="15">
        <v>28.08203125</v>
      </c>
      <c r="S251" s="15">
        <v>92.70703125</v>
      </c>
      <c r="T251" s="15">
        <v>169.30078125</v>
      </c>
      <c r="U251" s="15">
        <v>176.1015625</v>
      </c>
      <c r="V251" s="15">
        <v>151.765625</v>
      </c>
      <c r="W251" s="36">
        <v>214.12890625</v>
      </c>
      <c r="X251" s="18">
        <v>134.64620008936188</v>
      </c>
      <c r="Y251" s="18">
        <v>14.253600877371127</v>
      </c>
      <c r="Z251" s="18">
        <v>120.70920021121898</v>
      </c>
      <c r="AA251" s="18">
        <v>86.416800032495232</v>
      </c>
      <c r="AB251" s="18">
        <v>31.91920061740932</v>
      </c>
      <c r="AC251" s="18">
        <v>54.62520004874284</v>
      </c>
      <c r="AD251" s="18">
        <v>109</v>
      </c>
      <c r="AE251" s="18">
        <v>43</v>
      </c>
      <c r="AF251" s="18">
        <v>51</v>
      </c>
      <c r="AG251" s="18">
        <v>79</v>
      </c>
      <c r="AH251" s="18">
        <v>302</v>
      </c>
      <c r="AI251" s="18">
        <v>158</v>
      </c>
      <c r="AJ251" s="18">
        <v>190</v>
      </c>
      <c r="AK251" s="18">
        <v>370</v>
      </c>
      <c r="AL251" s="18">
        <v>133</v>
      </c>
      <c r="AM251" s="18">
        <v>285</v>
      </c>
      <c r="AN251" s="18">
        <v>614</v>
      </c>
      <c r="AO251" s="18">
        <v>444</v>
      </c>
      <c r="AP251" s="19">
        <v>156</v>
      </c>
      <c r="AQ251" s="37">
        <v>213</v>
      </c>
    </row>
    <row r="252" spans="1:43" x14ac:dyDescent="0.25">
      <c r="A252">
        <v>2282</v>
      </c>
      <c r="B252" t="s">
        <v>580</v>
      </c>
      <c r="C252">
        <v>1</v>
      </c>
      <c r="D252" s="15">
        <v>-139.5380859375</v>
      </c>
      <c r="E252" s="15">
        <v>-70.595703125</v>
      </c>
      <c r="F252" s="15">
        <v>-51.8701171875</v>
      </c>
      <c r="G252" s="15">
        <v>-64.8564453125</v>
      </c>
      <c r="H252" s="15">
        <v>-92.80078125</v>
      </c>
      <c r="I252" s="15">
        <v>-57.740234375</v>
      </c>
      <c r="J252" s="15">
        <v>-66.8203125</v>
      </c>
      <c r="K252" s="15">
        <v>17.86328125</v>
      </c>
      <c r="L252" s="15">
        <v>40.41796875</v>
      </c>
      <c r="M252" s="15">
        <v>-30.80078125</v>
      </c>
      <c r="N252" s="15">
        <v>121.6513671875</v>
      </c>
      <c r="O252" s="15">
        <v>-83.802734375</v>
      </c>
      <c r="P252" s="15">
        <v>-135.5625</v>
      </c>
      <c r="Q252" s="15">
        <v>-44.390625</v>
      </c>
      <c r="R252" s="15">
        <v>-72.2841796875</v>
      </c>
      <c r="S252" s="15">
        <v>-57.109375</v>
      </c>
      <c r="T252" s="15">
        <v>0.734375</v>
      </c>
      <c r="U252" s="15">
        <v>-70.767578125</v>
      </c>
      <c r="V252" s="15">
        <v>-69.732421875</v>
      </c>
      <c r="W252" s="36">
        <v>-18.279296875</v>
      </c>
      <c r="X252" s="16">
        <v>6.0995003858808241</v>
      </c>
      <c r="Y252" s="16">
        <v>-6.8412689386246388</v>
      </c>
      <c r="Z252" s="16">
        <v>-0.12845363337259785</v>
      </c>
      <c r="AA252" s="16">
        <v>4.6725455948657544</v>
      </c>
      <c r="AB252" s="16">
        <v>-3.2216336975506721</v>
      </c>
      <c r="AC252" s="16">
        <v>-0.49118160770136893</v>
      </c>
      <c r="AD252" s="16">
        <v>3</v>
      </c>
      <c r="AE252" s="16">
        <v>0</v>
      </c>
      <c r="AF252" s="16">
        <v>-16</v>
      </c>
      <c r="AG252" s="16">
        <v>11</v>
      </c>
      <c r="AH252" s="16">
        <v>2</v>
      </c>
      <c r="AI252" s="16">
        <v>3</v>
      </c>
      <c r="AJ252" s="16">
        <v>3</v>
      </c>
      <c r="AK252" s="16">
        <v>46</v>
      </c>
      <c r="AL252" s="16">
        <v>2</v>
      </c>
      <c r="AM252" s="16">
        <v>0</v>
      </c>
      <c r="AN252" s="16">
        <v>3</v>
      </c>
      <c r="AO252" s="16">
        <v>-3</v>
      </c>
      <c r="AP252" s="17">
        <v>2</v>
      </c>
      <c r="AQ252" s="37">
        <v>10</v>
      </c>
    </row>
    <row r="253" spans="1:43" x14ac:dyDescent="0.25">
      <c r="A253">
        <v>2283</v>
      </c>
      <c r="B253" t="s">
        <v>581</v>
      </c>
      <c r="C253">
        <v>1</v>
      </c>
      <c r="D253" s="15">
        <v>-40.482421875</v>
      </c>
      <c r="E253" s="15">
        <v>-63.4453125</v>
      </c>
      <c r="F253" s="15">
        <v>-20.3154296875</v>
      </c>
      <c r="G253" s="15">
        <v>9.2421875</v>
      </c>
      <c r="H253" s="15">
        <v>-69.8759765625</v>
      </c>
      <c r="I253" s="15">
        <v>-117.4775390625</v>
      </c>
      <c r="J253" s="15">
        <v>-95.36328125</v>
      </c>
      <c r="K253" s="15">
        <v>-45.337890625</v>
      </c>
      <c r="L253" s="15">
        <v>66.767578125</v>
      </c>
      <c r="M253" s="15">
        <v>12.3232421875</v>
      </c>
      <c r="N253" s="15">
        <v>3.2919921875</v>
      </c>
      <c r="O253" s="15">
        <v>-119.3408203125</v>
      </c>
      <c r="P253" s="15">
        <v>-104.3955078125</v>
      </c>
      <c r="Q253" s="15">
        <v>-145.03515625</v>
      </c>
      <c r="R253" s="15">
        <v>-80.5458984375</v>
      </c>
      <c r="S253" s="15">
        <v>3.2939453125</v>
      </c>
      <c r="T253" s="15">
        <v>-45.2158203125</v>
      </c>
      <c r="U253" s="15">
        <v>-26.451171875</v>
      </c>
      <c r="V253" s="15">
        <v>-31.1533203125</v>
      </c>
      <c r="W253" s="36">
        <v>-83.341796875</v>
      </c>
      <c r="X253" s="18">
        <v>3.0563386002680857</v>
      </c>
      <c r="Y253" s="18">
        <v>-3.2650391973678872</v>
      </c>
      <c r="Z253" s="18">
        <v>6.7695276006336567</v>
      </c>
      <c r="AA253" s="18">
        <v>4.6568504000974853</v>
      </c>
      <c r="AB253" s="18">
        <v>-3.5198423981477722</v>
      </c>
      <c r="AC253" s="18">
        <v>0.4852756001462285</v>
      </c>
      <c r="AD253" s="18">
        <v>-4</v>
      </c>
      <c r="AE253" s="18">
        <v>0</v>
      </c>
      <c r="AF253" s="18">
        <v>0</v>
      </c>
      <c r="AG253" s="18">
        <v>1</v>
      </c>
      <c r="AH253" s="18">
        <v>2</v>
      </c>
      <c r="AI253" s="18">
        <v>2</v>
      </c>
      <c r="AJ253" s="18">
        <v>-2</v>
      </c>
      <c r="AK253" s="18">
        <v>3</v>
      </c>
      <c r="AL253" s="18">
        <v>1</v>
      </c>
      <c r="AM253" s="18">
        <v>2</v>
      </c>
      <c r="AN253" s="18">
        <v>11</v>
      </c>
      <c r="AO253" s="18">
        <v>5</v>
      </c>
      <c r="AP253" s="19">
        <v>56</v>
      </c>
      <c r="AQ253" s="37">
        <v>4</v>
      </c>
    </row>
    <row r="254" spans="1:43" x14ac:dyDescent="0.25">
      <c r="A254">
        <v>2284</v>
      </c>
      <c r="B254" t="s">
        <v>582</v>
      </c>
      <c r="C254">
        <v>1</v>
      </c>
      <c r="D254" s="15">
        <v>201.50390625</v>
      </c>
      <c r="E254" s="15">
        <v>81.470703125</v>
      </c>
      <c r="F254" s="15">
        <v>48.193359375</v>
      </c>
      <c r="G254" s="15">
        <v>-72.439453125</v>
      </c>
      <c r="H254" s="15">
        <v>55.015625</v>
      </c>
      <c r="I254" s="15">
        <v>39.884765625</v>
      </c>
      <c r="J254" s="15">
        <v>111.529296875</v>
      </c>
      <c r="K254" s="15">
        <v>117.732421875</v>
      </c>
      <c r="L254" s="15">
        <v>162.017578125</v>
      </c>
      <c r="M254" s="15">
        <v>160.90625</v>
      </c>
      <c r="N254" s="15">
        <v>160.193359375</v>
      </c>
      <c r="O254" s="15">
        <v>43.44140625</v>
      </c>
      <c r="P254" s="15">
        <v>-31.546875</v>
      </c>
      <c r="Q254" s="15">
        <v>-59.791015625</v>
      </c>
      <c r="R254" s="15">
        <v>-63.826171875</v>
      </c>
      <c r="S254" s="15">
        <v>29.80859375</v>
      </c>
      <c r="T254" s="15">
        <v>-27.5859375</v>
      </c>
      <c r="U254" s="15">
        <v>32.892578125</v>
      </c>
      <c r="V254" s="15">
        <v>112.7734375</v>
      </c>
      <c r="W254" s="36">
        <v>75.005859375</v>
      </c>
      <c r="X254" s="16">
        <v>38.563637840692145</v>
      </c>
      <c r="Y254" s="16">
        <v>31.079353344977459</v>
      </c>
      <c r="Z254" s="16">
        <v>34.241325805272353</v>
      </c>
      <c r="AA254" s="16">
        <v>39.114050123888056</v>
      </c>
      <c r="AB254" s="16">
        <v>90.166952353873029</v>
      </c>
      <c r="AC254" s="16">
        <v>1.6710751858320809</v>
      </c>
      <c r="AD254" s="16">
        <v>186</v>
      </c>
      <c r="AE254" s="16">
        <v>89</v>
      </c>
      <c r="AF254" s="16">
        <v>19</v>
      </c>
      <c r="AG254" s="16">
        <v>47</v>
      </c>
      <c r="AH254" s="16">
        <v>119</v>
      </c>
      <c r="AI254" s="16">
        <v>24</v>
      </c>
      <c r="AJ254" s="16">
        <v>4</v>
      </c>
      <c r="AK254" s="16">
        <v>100</v>
      </c>
      <c r="AL254" s="16">
        <v>72</v>
      </c>
      <c r="AM254" s="16">
        <v>16</v>
      </c>
      <c r="AN254" s="16">
        <v>147</v>
      </c>
      <c r="AO254" s="16">
        <v>60</v>
      </c>
      <c r="AP254" s="17">
        <v>4</v>
      </c>
      <c r="AQ254" s="37">
        <v>4</v>
      </c>
    </row>
    <row r="255" spans="1:43" x14ac:dyDescent="0.25">
      <c r="A255">
        <v>2303</v>
      </c>
      <c r="B255" t="s">
        <v>583</v>
      </c>
      <c r="C255">
        <v>1</v>
      </c>
      <c r="D255" s="15">
        <v>27.352294921875</v>
      </c>
      <c r="E255" s="15">
        <v>-27.903076171875</v>
      </c>
      <c r="F255" s="15">
        <v>-11.84765625</v>
      </c>
      <c r="G255" s="15">
        <v>-16.628662109375</v>
      </c>
      <c r="H255" s="15">
        <v>-10.539794921875</v>
      </c>
      <c r="I255" s="15">
        <v>-21.7978515625</v>
      </c>
      <c r="J255" s="15">
        <v>-8.890380859375</v>
      </c>
      <c r="K255" s="15">
        <v>6.70068359375</v>
      </c>
      <c r="L255" s="15">
        <v>-4.177490234375</v>
      </c>
      <c r="M255" s="15">
        <v>-5.720947265625</v>
      </c>
      <c r="N255" s="15">
        <v>-22.904052734375</v>
      </c>
      <c r="O255" s="15">
        <v>-3.527587890625</v>
      </c>
      <c r="P255" s="15">
        <v>-32.462646484375</v>
      </c>
      <c r="Q255" s="15">
        <v>-22</v>
      </c>
      <c r="R255" s="15">
        <v>-37.275146484375</v>
      </c>
      <c r="S255" s="15">
        <v>-9.91162109375</v>
      </c>
      <c r="T255" s="15">
        <v>-13.121337890625</v>
      </c>
      <c r="U255" s="15">
        <v>-19.403076171875</v>
      </c>
      <c r="V255" s="15">
        <v>28.708984375</v>
      </c>
      <c r="W255" s="36">
        <v>22.703369140625</v>
      </c>
      <c r="X255" s="18">
        <v>3.5685169468600391</v>
      </c>
      <c r="Y255" s="18">
        <v>-2.2601801525217966</v>
      </c>
      <c r="Z255" s="18">
        <v>-0.34583160283087855</v>
      </c>
      <c r="AA255" s="18">
        <v>3.4828654965509567</v>
      </c>
      <c r="AB255" s="18">
        <v>3.7398198474782034</v>
      </c>
      <c r="AC255" s="18">
        <v>3.3972140462418743</v>
      </c>
      <c r="AD255" s="18">
        <v>4.7398198474782038</v>
      </c>
      <c r="AE255" s="18">
        <v>3.7398198474782034</v>
      </c>
      <c r="AF255" s="18">
        <v>43.739819847478202</v>
      </c>
      <c r="AG255" s="18">
        <v>3.7398198474782034</v>
      </c>
      <c r="AH255" s="18">
        <v>3.7398198474782034</v>
      </c>
      <c r="AI255" s="18">
        <v>3.7398198474782034</v>
      </c>
      <c r="AJ255" s="18">
        <v>4.7398198474782038</v>
      </c>
      <c r="AK255" s="18">
        <v>13.739819847478204</v>
      </c>
      <c r="AL255" s="18">
        <v>3.7398198474782034</v>
      </c>
      <c r="AM255" s="18">
        <v>3.7398198474782034</v>
      </c>
      <c r="AN255" s="18">
        <v>11.739819847478204</v>
      </c>
      <c r="AO255" s="18">
        <v>9.7398198474782038</v>
      </c>
      <c r="AP255" s="19">
        <v>6.7398198474782038</v>
      </c>
      <c r="AQ255" s="37">
        <v>5.7398198474782038</v>
      </c>
    </row>
    <row r="256" spans="1:43" x14ac:dyDescent="0.25">
      <c r="A256">
        <v>2305</v>
      </c>
      <c r="B256" t="s">
        <v>584</v>
      </c>
      <c r="C256">
        <v>1</v>
      </c>
      <c r="D256" s="15">
        <v>19.846923828125</v>
      </c>
      <c r="E256" s="15">
        <v>-19.490234375</v>
      </c>
      <c r="F256" s="15">
        <v>-40.576416015625</v>
      </c>
      <c r="G256" s="15">
        <v>-46.21484375</v>
      </c>
      <c r="H256" s="15">
        <v>24.822021484375</v>
      </c>
      <c r="I256" s="15">
        <v>-36.98681640625</v>
      </c>
      <c r="J256" s="15">
        <v>-13.5458984375</v>
      </c>
      <c r="K256" s="15">
        <v>-43.38623046875</v>
      </c>
      <c r="L256" s="15">
        <v>-21.943359375</v>
      </c>
      <c r="M256" s="15">
        <v>7.78662109375</v>
      </c>
      <c r="N256" s="15">
        <v>-16.01953125</v>
      </c>
      <c r="O256" s="15">
        <v>1.737060546875</v>
      </c>
      <c r="P256" s="15">
        <v>-53.3623046875</v>
      </c>
      <c r="Q256" s="15">
        <v>-7.10791015625</v>
      </c>
      <c r="R256" s="15">
        <v>-48.101318359375</v>
      </c>
      <c r="S256" s="15">
        <v>-0.758056640625</v>
      </c>
      <c r="T256" s="15">
        <v>-1.721923828125</v>
      </c>
      <c r="U256" s="15">
        <v>4.738525390625</v>
      </c>
      <c r="V256" s="15">
        <v>-5.7109375</v>
      </c>
      <c r="W256" s="36">
        <v>-40.014892578125</v>
      </c>
      <c r="X256" s="16">
        <v>5.2472514744225123</v>
      </c>
      <c r="Y256" s="16">
        <v>4.4515429627724883</v>
      </c>
      <c r="Z256" s="16">
        <v>4.3493972185974998</v>
      </c>
      <c r="AA256" s="16">
        <v>31.145105730247526</v>
      </c>
      <c r="AB256" s="16">
        <v>5.4515429627724883</v>
      </c>
      <c r="AC256" s="16">
        <v>5.0429599860725354</v>
      </c>
      <c r="AD256" s="16">
        <v>5.4515429627724883</v>
      </c>
      <c r="AE256" s="16">
        <v>4.4515429627724883</v>
      </c>
      <c r="AF256" s="16">
        <v>4.4515429627724883</v>
      </c>
      <c r="AG256" s="16">
        <v>4.4515429627724883</v>
      </c>
      <c r="AH256" s="16">
        <v>14.451542962772489</v>
      </c>
      <c r="AI256" s="16">
        <v>10.451542962772489</v>
      </c>
      <c r="AJ256" s="16">
        <v>4.4515429627724883</v>
      </c>
      <c r="AK256" s="16">
        <v>5.4515429627724883</v>
      </c>
      <c r="AL256" s="16">
        <v>4.4515429627724883</v>
      </c>
      <c r="AM256" s="16">
        <v>21.451542962772489</v>
      </c>
      <c r="AN256" s="16">
        <v>5.4515429627724883</v>
      </c>
      <c r="AO256" s="16">
        <v>-3.5484570372275117</v>
      </c>
      <c r="AP256" s="17">
        <v>-26.548457037227511</v>
      </c>
      <c r="AQ256" s="37">
        <v>5.4515429627724883</v>
      </c>
    </row>
    <row r="257" spans="1:43" x14ac:dyDescent="0.25">
      <c r="A257">
        <v>2309</v>
      </c>
      <c r="B257" t="s">
        <v>585</v>
      </c>
      <c r="C257">
        <v>0</v>
      </c>
      <c r="D257" s="15">
        <v>68.37109375</v>
      </c>
      <c r="E257" s="15">
        <v>32.7890625</v>
      </c>
      <c r="F257" s="15">
        <v>34.84326171875</v>
      </c>
      <c r="G257" s="15">
        <v>40.11572265625</v>
      </c>
      <c r="H257" s="15">
        <v>20.51806640625</v>
      </c>
      <c r="I257" s="15">
        <v>23.70947265625</v>
      </c>
      <c r="J257" s="15">
        <v>40.5625</v>
      </c>
      <c r="K257" s="15">
        <v>24.75048828125</v>
      </c>
      <c r="L257" s="15">
        <v>5.05322265625</v>
      </c>
      <c r="M257" s="15">
        <v>77.1552734375</v>
      </c>
      <c r="N257" s="15">
        <v>17.92919921875</v>
      </c>
      <c r="O257" s="15">
        <v>32.4912109375</v>
      </c>
      <c r="P257" s="15">
        <v>-29.83056640625</v>
      </c>
      <c r="Q257" s="15">
        <v>65.73779296875</v>
      </c>
      <c r="R257" s="15">
        <v>58.31982421875</v>
      </c>
      <c r="S257" s="15">
        <v>133.015625</v>
      </c>
      <c r="T257" s="15">
        <v>70.76904296875</v>
      </c>
      <c r="U257" s="15">
        <v>72.765625</v>
      </c>
      <c r="V257" s="15">
        <v>50.2333984375</v>
      </c>
      <c r="W257" s="36">
        <v>83.205078125</v>
      </c>
      <c r="X257" s="18">
        <v>23.5411222266622</v>
      </c>
      <c r="Y257" s="18">
        <v>27.923076577589448</v>
      </c>
      <c r="Z257" s="18">
        <v>34.732099402125826</v>
      </c>
      <c r="AA257" s="18">
        <v>48.350145051198581</v>
      </c>
      <c r="AB257" s="18">
        <v>21.923076577589448</v>
      </c>
      <c r="AC257" s="18">
        <v>43.159167875734951</v>
      </c>
      <c r="AD257" s="18">
        <v>58.923076577589448</v>
      </c>
      <c r="AE257" s="18">
        <v>35.923076577589448</v>
      </c>
      <c r="AF257" s="18">
        <v>11.923076577589448</v>
      </c>
      <c r="AG257" s="18">
        <v>15.923076577589448</v>
      </c>
      <c r="AH257" s="18">
        <v>38.923076577589448</v>
      </c>
      <c r="AI257" s="18">
        <v>19.923076577589448</v>
      </c>
      <c r="AJ257" s="18">
        <v>20.923076577589448</v>
      </c>
      <c r="AK257" s="18">
        <v>59.923076577589448</v>
      </c>
      <c r="AL257" s="18">
        <v>57.923076577589448</v>
      </c>
      <c r="AM257" s="18">
        <v>39.923076577589448</v>
      </c>
      <c r="AN257" s="18">
        <v>72.923076577589441</v>
      </c>
      <c r="AO257" s="18">
        <v>107.92307657758944</v>
      </c>
      <c r="AP257" s="19">
        <v>26.923076577589448</v>
      </c>
      <c r="AQ257" s="37">
        <v>83.923076577589441</v>
      </c>
    </row>
    <row r="258" spans="1:43" x14ac:dyDescent="0.25">
      <c r="A258">
        <v>2313</v>
      </c>
      <c r="B258" t="s">
        <v>586</v>
      </c>
      <c r="C258">
        <v>1</v>
      </c>
      <c r="D258" s="15">
        <v>-55.1201171875</v>
      </c>
      <c r="E258" s="15">
        <v>-31.99169921875</v>
      </c>
      <c r="F258" s="15">
        <v>-51.97998046875</v>
      </c>
      <c r="G258" s="15">
        <v>-74.169921875</v>
      </c>
      <c r="H258" s="15">
        <v>-21.521484375</v>
      </c>
      <c r="I258" s="15">
        <v>-33.23583984375</v>
      </c>
      <c r="J258" s="15">
        <v>25.6201171875</v>
      </c>
      <c r="K258" s="15">
        <v>-56.751953125</v>
      </c>
      <c r="L258" s="15">
        <v>-38.5478515625</v>
      </c>
      <c r="M258" s="15">
        <v>-30.10986328125</v>
      </c>
      <c r="N258" s="15">
        <v>20.310546875</v>
      </c>
      <c r="O258" s="15">
        <v>-19.08056640625</v>
      </c>
      <c r="P258" s="15">
        <v>-44.79443359375</v>
      </c>
      <c r="Q258" s="15">
        <v>-32.8291015625</v>
      </c>
      <c r="R258" s="15">
        <v>-62.1259765625</v>
      </c>
      <c r="S258" s="15">
        <v>-6.26318359375</v>
      </c>
      <c r="T258" s="15">
        <v>-9.08056640625</v>
      </c>
      <c r="U258" s="15">
        <v>-98.287109375</v>
      </c>
      <c r="V258" s="15">
        <v>-24.79833984375</v>
      </c>
      <c r="W258" s="36">
        <v>-8.99365234375</v>
      </c>
      <c r="X258" s="16">
        <v>-0.38070613409415122</v>
      </c>
      <c r="Y258" s="16">
        <v>1</v>
      </c>
      <c r="Z258" s="16">
        <v>6.8096469329529246</v>
      </c>
      <c r="AA258" s="16">
        <v>-0.57105920114122677</v>
      </c>
      <c r="AB258" s="16">
        <v>1</v>
      </c>
      <c r="AC258" s="16">
        <v>0.23858773181169757</v>
      </c>
      <c r="AD258" s="16">
        <v>2</v>
      </c>
      <c r="AE258" s="16">
        <v>3</v>
      </c>
      <c r="AF258" s="16">
        <v>1</v>
      </c>
      <c r="AG258" s="16">
        <v>7</v>
      </c>
      <c r="AH258" s="16">
        <v>0</v>
      </c>
      <c r="AI258" s="16">
        <v>4</v>
      </c>
      <c r="AJ258" s="16">
        <v>3</v>
      </c>
      <c r="AK258" s="16">
        <v>2</v>
      </c>
      <c r="AL258" s="16">
        <v>17</v>
      </c>
      <c r="AM258" s="16">
        <v>0</v>
      </c>
      <c r="AN258" s="16">
        <v>0</v>
      </c>
      <c r="AO258" s="16">
        <v>2</v>
      </c>
      <c r="AP258" s="17">
        <v>0</v>
      </c>
      <c r="AQ258" s="37">
        <v>1</v>
      </c>
    </row>
    <row r="259" spans="1:43" x14ac:dyDescent="0.25">
      <c r="A259">
        <v>2321</v>
      </c>
      <c r="B259" t="s">
        <v>587</v>
      </c>
      <c r="C259">
        <v>0</v>
      </c>
      <c r="D259" s="15">
        <v>13.92529296875</v>
      </c>
      <c r="E259" s="15">
        <v>63.74267578125</v>
      </c>
      <c r="F259" s="15">
        <v>79.7216796875</v>
      </c>
      <c r="G259" s="15">
        <v>18.81494140625</v>
      </c>
      <c r="H259" s="15">
        <v>11.56494140625</v>
      </c>
      <c r="I259" s="15">
        <v>1.22998046875</v>
      </c>
      <c r="J259" s="15">
        <v>95.96142578125</v>
      </c>
      <c r="K259" s="15">
        <v>11.96337890625</v>
      </c>
      <c r="L259" s="15">
        <v>110.06591796875</v>
      </c>
      <c r="M259" s="15">
        <v>37.03662109375</v>
      </c>
      <c r="N259" s="15">
        <v>212.1494140625</v>
      </c>
      <c r="O259" s="15">
        <v>97.30712890625</v>
      </c>
      <c r="P259" s="15">
        <v>67.41064453125</v>
      </c>
      <c r="Q259" s="15">
        <v>81.8896484375</v>
      </c>
      <c r="R259" s="15">
        <v>153.7392578125</v>
      </c>
      <c r="S259" s="15">
        <v>134.68798828125</v>
      </c>
      <c r="T259" s="15">
        <v>43.205078125</v>
      </c>
      <c r="U259" s="15">
        <v>105.71875</v>
      </c>
      <c r="V259" s="15">
        <v>114.00732421875</v>
      </c>
      <c r="W259" s="36">
        <v>50.771484375</v>
      </c>
      <c r="X259" s="18">
        <v>24.573609363456661</v>
      </c>
      <c r="Y259" s="18">
        <v>28.922991198929797</v>
      </c>
      <c r="Z259" s="18">
        <v>55.748300281193231</v>
      </c>
      <c r="AA259" s="18">
        <v>28.398918445720096</v>
      </c>
      <c r="AB259" s="18">
        <v>48.9229911989298</v>
      </c>
      <c r="AC259" s="18">
        <v>37.22422752798353</v>
      </c>
      <c r="AD259" s="18">
        <v>27.922991198929797</v>
      </c>
      <c r="AE259" s="18">
        <v>20.922991198929797</v>
      </c>
      <c r="AF259" s="18">
        <v>13.922991198929799</v>
      </c>
      <c r="AG259" s="18">
        <v>16.922991198929797</v>
      </c>
      <c r="AH259" s="18">
        <v>26.922991198929797</v>
      </c>
      <c r="AI259" s="18">
        <v>33.9229911989298</v>
      </c>
      <c r="AJ259" s="18">
        <v>174.92299119892979</v>
      </c>
      <c r="AK259" s="18">
        <v>155.92299119892979</v>
      </c>
      <c r="AL259" s="18">
        <v>116.92299119892979</v>
      </c>
      <c r="AM259" s="18">
        <v>0.92299119892979786</v>
      </c>
      <c r="AN259" s="18">
        <v>327.92299119892982</v>
      </c>
      <c r="AO259" s="18">
        <v>109.92299119892979</v>
      </c>
      <c r="AP259" s="19">
        <v>48.9229911989298</v>
      </c>
      <c r="AQ259" s="37">
        <v>24.922991198929797</v>
      </c>
    </row>
    <row r="260" spans="1:43" x14ac:dyDescent="0.25">
      <c r="A260">
        <v>2326</v>
      </c>
      <c r="B260" t="s">
        <v>588</v>
      </c>
      <c r="C260">
        <v>1</v>
      </c>
      <c r="D260" s="15">
        <v>-23.945556640625</v>
      </c>
      <c r="E260" s="15">
        <v>5.867919921875</v>
      </c>
      <c r="F260" s="15">
        <v>7.8310546875</v>
      </c>
      <c r="G260" s="15">
        <v>-37.692626953125</v>
      </c>
      <c r="H260" s="15">
        <v>-30.675537109375</v>
      </c>
      <c r="I260" s="15">
        <v>-4.98486328125</v>
      </c>
      <c r="J260" s="15">
        <v>-20.584716796875</v>
      </c>
      <c r="K260" s="15">
        <v>-21.68017578125</v>
      </c>
      <c r="L260" s="15">
        <v>-23.048095703125</v>
      </c>
      <c r="M260" s="15">
        <v>-7.54736328125</v>
      </c>
      <c r="N260" s="15">
        <v>-11.01416015625</v>
      </c>
      <c r="O260" s="15">
        <v>15.2900390625</v>
      </c>
      <c r="P260" s="15">
        <v>-10.598388671875</v>
      </c>
      <c r="Q260" s="15">
        <v>7.717529296875</v>
      </c>
      <c r="R260" s="15">
        <v>22.283935546875</v>
      </c>
      <c r="S260" s="15">
        <v>1.625244140625</v>
      </c>
      <c r="T260" s="15">
        <v>19.989013671875</v>
      </c>
      <c r="U260" s="15">
        <v>-0.21533203125</v>
      </c>
      <c r="V260" s="15">
        <v>2.15087890625</v>
      </c>
      <c r="W260" s="36">
        <v>20.8388671875</v>
      </c>
      <c r="X260" s="16">
        <v>1.2319783657441741</v>
      </c>
      <c r="Y260" s="16">
        <v>1.4427486938468845</v>
      </c>
      <c r="Z260" s="16">
        <v>2.3373635297955291</v>
      </c>
      <c r="AA260" s="16">
        <v>5.1265932016928186</v>
      </c>
      <c r="AB260" s="16">
        <v>7.4427486938468848</v>
      </c>
      <c r="AC260" s="16">
        <v>2.0212080376414638</v>
      </c>
      <c r="AD260" s="16">
        <v>-1.5572513061531155</v>
      </c>
      <c r="AE260" s="16">
        <v>1.4427486938468845</v>
      </c>
      <c r="AF260" s="16">
        <v>21.442748693846884</v>
      </c>
      <c r="AG260" s="16">
        <v>2.4427486938468848</v>
      </c>
      <c r="AH260" s="16">
        <v>17.442748693846884</v>
      </c>
      <c r="AI260" s="16">
        <v>9.4427486938468839</v>
      </c>
      <c r="AJ260" s="16">
        <v>2.4427486938468848</v>
      </c>
      <c r="AK260" s="16">
        <v>2.4427486938468848</v>
      </c>
      <c r="AL260" s="16">
        <v>9.4427486938468839</v>
      </c>
      <c r="AM260" s="16">
        <v>9.4427486938468839</v>
      </c>
      <c r="AN260" s="16">
        <v>-31.557251306153116</v>
      </c>
      <c r="AO260" s="16">
        <v>24.442748693846884</v>
      </c>
      <c r="AP260" s="17">
        <v>7.4427486938468848</v>
      </c>
      <c r="AQ260" s="37">
        <v>15.442748693846884</v>
      </c>
    </row>
    <row r="261" spans="1:43" x14ac:dyDescent="0.25">
      <c r="A261">
        <v>2361</v>
      </c>
      <c r="B261" t="s">
        <v>589</v>
      </c>
      <c r="C261">
        <v>1</v>
      </c>
      <c r="D261" s="15">
        <v>-71.216796875</v>
      </c>
      <c r="E261" s="15">
        <v>-28.09033203125</v>
      </c>
      <c r="F261" s="15">
        <v>-4.3564453125</v>
      </c>
      <c r="G261" s="15">
        <v>5.78076171875</v>
      </c>
      <c r="H261" s="15">
        <v>-37.509765625</v>
      </c>
      <c r="I261" s="15">
        <v>-30.62841796875</v>
      </c>
      <c r="J261" s="15">
        <v>-32.63134765625</v>
      </c>
      <c r="K261" s="15">
        <v>19.43408203125</v>
      </c>
      <c r="L261" s="15">
        <v>5.4208984375</v>
      </c>
      <c r="M261" s="15">
        <v>17.8251953125</v>
      </c>
      <c r="N261" s="15">
        <v>-5.14794921875</v>
      </c>
      <c r="O261" s="15">
        <v>-25.4970703125</v>
      </c>
      <c r="P261" s="15">
        <v>-13.51904296875</v>
      </c>
      <c r="Q261" s="15">
        <v>-8.21533203125</v>
      </c>
      <c r="R261" s="15">
        <v>25.92822265625</v>
      </c>
      <c r="S261" s="15">
        <v>50.8427734375</v>
      </c>
      <c r="T261" s="15">
        <v>45.4912109375</v>
      </c>
      <c r="U261" s="15">
        <v>-1.29833984375</v>
      </c>
      <c r="V261" s="15">
        <v>21.06982421875</v>
      </c>
      <c r="W261" s="36">
        <v>-6.72900390625</v>
      </c>
      <c r="X261" s="18">
        <v>4.0352328450407189</v>
      </c>
      <c r="Y261" s="18">
        <v>21.389607547846236</v>
      </c>
      <c r="Z261" s="18">
        <v>4.2124201964434773</v>
      </c>
      <c r="AA261" s="18">
        <v>0.85804549363796123</v>
      </c>
      <c r="AB261" s="18">
        <v>5.3896075478462349</v>
      </c>
      <c r="AC261" s="18">
        <v>4.6808581422352029</v>
      </c>
      <c r="AD261" s="18">
        <v>4.3896075478462349</v>
      </c>
      <c r="AE261" s="18">
        <v>4.3896075478462349</v>
      </c>
      <c r="AF261" s="18">
        <v>4.3896075478462349</v>
      </c>
      <c r="AG261" s="18">
        <v>5.3896075478462349</v>
      </c>
      <c r="AH261" s="18">
        <v>5.3896075478462349</v>
      </c>
      <c r="AI261" s="18">
        <v>3.3896075478462349</v>
      </c>
      <c r="AJ261" s="18">
        <v>10.389607547846236</v>
      </c>
      <c r="AK261" s="18">
        <v>12.389607547846236</v>
      </c>
      <c r="AL261" s="18">
        <v>36.389607547846232</v>
      </c>
      <c r="AM261" s="18">
        <v>22.389607547846236</v>
      </c>
      <c r="AN261" s="18">
        <v>64.389607547846239</v>
      </c>
      <c r="AO261" s="18">
        <v>78.389607547846239</v>
      </c>
      <c r="AP261" s="19">
        <v>36.389607547846232</v>
      </c>
      <c r="AQ261" s="37">
        <v>25.389607547846236</v>
      </c>
    </row>
    <row r="262" spans="1:43" x14ac:dyDescent="0.25">
      <c r="A262">
        <v>2380</v>
      </c>
      <c r="B262" t="s">
        <v>590</v>
      </c>
      <c r="C262">
        <v>0</v>
      </c>
      <c r="D262" s="15">
        <v>34.25390625</v>
      </c>
      <c r="E262" s="15">
        <v>58.904296875</v>
      </c>
      <c r="F262" s="15">
        <v>155.060546875</v>
      </c>
      <c r="G262" s="15">
        <v>161.98828125</v>
      </c>
      <c r="H262" s="15">
        <v>268.6015625</v>
      </c>
      <c r="I262" s="15">
        <v>49.052734375</v>
      </c>
      <c r="J262" s="15">
        <v>195.943359375</v>
      </c>
      <c r="K262" s="15">
        <v>317.8671875</v>
      </c>
      <c r="L262" s="15">
        <v>263.08984375</v>
      </c>
      <c r="M262" s="15">
        <v>282.095703125</v>
      </c>
      <c r="N262" s="15">
        <v>383.86328125</v>
      </c>
      <c r="O262" s="15">
        <v>400.4765625</v>
      </c>
      <c r="P262" s="15">
        <v>270.296875</v>
      </c>
      <c r="Q262" s="15">
        <v>266.8671875</v>
      </c>
      <c r="R262" s="15">
        <v>116.85546875</v>
      </c>
      <c r="S262" s="15">
        <v>191.0859375</v>
      </c>
      <c r="T262" s="15">
        <v>261.90625</v>
      </c>
      <c r="U262" s="15">
        <v>130.234375</v>
      </c>
      <c r="V262" s="15">
        <v>129.33984375</v>
      </c>
      <c r="W262" s="36">
        <v>82.99609375</v>
      </c>
      <c r="X262" s="16">
        <v>71.286319103044093</v>
      </c>
      <c r="Y262" s="16">
        <v>36.233537362673196</v>
      </c>
      <c r="Z262" s="16">
        <v>144.25992823285864</v>
      </c>
      <c r="AA262" s="16">
        <v>153.31270997322954</v>
      </c>
      <c r="AB262" s="16">
        <v>142.23353736267319</v>
      </c>
      <c r="AC262" s="16">
        <v>282.339100843415</v>
      </c>
      <c r="AD262" s="16">
        <v>110.23353736267319</v>
      </c>
      <c r="AE262" s="16">
        <v>149.23353736267319</v>
      </c>
      <c r="AF262" s="16">
        <v>143.23353736267319</v>
      </c>
      <c r="AG262" s="16">
        <v>170.23353736267319</v>
      </c>
      <c r="AH262" s="16">
        <v>390.23353736267319</v>
      </c>
      <c r="AI262" s="16">
        <v>422.23353736267319</v>
      </c>
      <c r="AJ262" s="16">
        <v>369.23353736267319</v>
      </c>
      <c r="AK262" s="16">
        <v>445.23353736267319</v>
      </c>
      <c r="AL262" s="16">
        <v>346.23353736267319</v>
      </c>
      <c r="AM262" s="16">
        <v>171.23353736267319</v>
      </c>
      <c r="AN262" s="16">
        <v>201.23353736267319</v>
      </c>
      <c r="AO262" s="16">
        <v>293.23353736267319</v>
      </c>
      <c r="AP262" s="17">
        <v>61.233537362673196</v>
      </c>
      <c r="AQ262" s="37">
        <v>42.233537362673196</v>
      </c>
    </row>
    <row r="263" spans="1:43" x14ac:dyDescent="0.25">
      <c r="A263">
        <v>2401</v>
      </c>
      <c r="B263" t="s">
        <v>591</v>
      </c>
      <c r="C263">
        <v>1</v>
      </c>
      <c r="D263" s="15">
        <v>8.175048828125</v>
      </c>
      <c r="E263" s="15">
        <v>-1.1474609375E-2</v>
      </c>
      <c r="F263" s="15">
        <v>-34.8173828125</v>
      </c>
      <c r="G263" s="15">
        <v>2.711669921875</v>
      </c>
      <c r="H263" s="15">
        <v>-17.736572265625</v>
      </c>
      <c r="I263" s="15">
        <v>-15.9921875</v>
      </c>
      <c r="J263" s="15">
        <v>-0.32763671875</v>
      </c>
      <c r="K263" s="15">
        <v>-11.389404296875</v>
      </c>
      <c r="L263" s="15">
        <v>39.926025390625</v>
      </c>
      <c r="M263" s="15">
        <v>-9.84521484375</v>
      </c>
      <c r="N263" s="15">
        <v>23.76171875</v>
      </c>
      <c r="O263" s="15">
        <v>-10.347412109375</v>
      </c>
      <c r="P263" s="15">
        <v>1.861328125</v>
      </c>
      <c r="Q263" s="15">
        <v>8.8173828125</v>
      </c>
      <c r="R263" s="15">
        <v>20.74658203125</v>
      </c>
      <c r="S263" s="15">
        <v>2.837158203125</v>
      </c>
      <c r="T263" s="15">
        <v>-23.288330078125</v>
      </c>
      <c r="U263" s="15">
        <v>-5.961669921875</v>
      </c>
      <c r="V263" s="15">
        <v>-19.62158203125</v>
      </c>
      <c r="W263" s="36">
        <v>24.3671875</v>
      </c>
      <c r="X263" s="18">
        <v>3.2880260607077814</v>
      </c>
      <c r="Y263" s="18">
        <v>4.262242310537153</v>
      </c>
      <c r="Z263" s="18">
        <v>-0.76193374697577676</v>
      </c>
      <c r="AA263" s="18">
        <v>0.43710163742960484</v>
      </c>
      <c r="AB263" s="18">
        <v>24.936699714265178</v>
      </c>
      <c r="AC263" s="18">
        <v>5.5120413489549405</v>
      </c>
      <c r="AD263" s="18">
        <v>3.061599233474074</v>
      </c>
      <c r="AE263" s="18">
        <v>13.061599233474075</v>
      </c>
      <c r="AF263" s="18">
        <v>12.061599233474075</v>
      </c>
      <c r="AG263" s="18">
        <v>2.061599233474074</v>
      </c>
      <c r="AH263" s="18">
        <v>-3.938400766525926</v>
      </c>
      <c r="AI263" s="18">
        <v>3.061599233474074</v>
      </c>
      <c r="AJ263" s="18">
        <v>1.0615992334740743</v>
      </c>
      <c r="AK263" s="18">
        <v>1.0615992334740743</v>
      </c>
      <c r="AL263" s="18">
        <v>1.0615992334740743</v>
      </c>
      <c r="AM263" s="18">
        <v>1.0615992334740743</v>
      </c>
      <c r="AN263" s="18">
        <v>12.061599233474075</v>
      </c>
      <c r="AO263" s="18">
        <v>-4.938400766525926</v>
      </c>
      <c r="AP263" s="19">
        <v>6.061599233474074</v>
      </c>
      <c r="AQ263" s="37">
        <v>8.0615992334740749</v>
      </c>
    </row>
    <row r="264" spans="1:43" x14ac:dyDescent="0.25">
      <c r="A264">
        <v>2403</v>
      </c>
      <c r="B264" t="s">
        <v>592</v>
      </c>
      <c r="C264">
        <v>1</v>
      </c>
      <c r="D264" s="15">
        <v>-8.0557861328129547</v>
      </c>
      <c r="E264" s="15">
        <v>4.261962890625</v>
      </c>
      <c r="F264" s="15">
        <v>-14.722534179687045</v>
      </c>
      <c r="G264" s="15">
        <v>-11.501342773437955</v>
      </c>
      <c r="H264" s="15">
        <v>-18.674194335937045</v>
      </c>
      <c r="I264" s="15">
        <v>-2.26904296875</v>
      </c>
      <c r="J264" s="15">
        <v>10.272216796875</v>
      </c>
      <c r="K264" s="15">
        <v>3.7032470703120453</v>
      </c>
      <c r="L264" s="15">
        <v>13.920043945312955</v>
      </c>
      <c r="M264" s="15">
        <v>2.0390625</v>
      </c>
      <c r="N264" s="15">
        <v>-15.224487304687955</v>
      </c>
      <c r="O264" s="15">
        <v>-2.3682861328120453</v>
      </c>
      <c r="P264" s="15">
        <v>8.107177734375</v>
      </c>
      <c r="Q264" s="15">
        <v>-30.174682617187955</v>
      </c>
      <c r="R264" s="15">
        <v>11.387817382812955</v>
      </c>
      <c r="S264" s="15">
        <v>-3.3389892578129547</v>
      </c>
      <c r="T264" s="15">
        <v>-12.224609375</v>
      </c>
      <c r="U264" s="15">
        <v>-11.115966796875</v>
      </c>
      <c r="V264" s="15">
        <v>3.4345703125</v>
      </c>
      <c r="W264" s="36">
        <v>12.295532226562955</v>
      </c>
      <c r="X264" s="16">
        <v>0.37961740152010104</v>
      </c>
      <c r="Y264" s="16">
        <v>1.7126372853415561</v>
      </c>
      <c r="Z264" s="16">
        <v>0.36253945876002647</v>
      </c>
      <c r="AA264" s="16">
        <v>1.7724100850018174</v>
      </c>
      <c r="AB264" s="16">
        <v>0.94318951260256345</v>
      </c>
      <c r="AC264" s="16">
        <v>2.7980269991419293</v>
      </c>
      <c r="AD264" s="16">
        <v>3.9858843695027502</v>
      </c>
      <c r="AE264" s="16">
        <v>1.9858843695027502</v>
      </c>
      <c r="AF264" s="16">
        <v>2.9858843695027502</v>
      </c>
      <c r="AG264" s="16">
        <v>0.98588436950275005</v>
      </c>
      <c r="AH264" s="16">
        <v>0.98588436950275005</v>
      </c>
      <c r="AI264" s="16">
        <v>1.9858843695027502</v>
      </c>
      <c r="AJ264" s="16">
        <v>0.98588436950275005</v>
      </c>
      <c r="AK264" s="16">
        <v>0.98588436950275005</v>
      </c>
      <c r="AL264" s="16">
        <v>0.98588436950275005</v>
      </c>
      <c r="AM264" s="16">
        <v>0.98588436950275005</v>
      </c>
      <c r="AN264" s="16">
        <v>0.98588436950275005</v>
      </c>
      <c r="AO264" s="16">
        <v>4.9858843695027497</v>
      </c>
      <c r="AP264" s="17">
        <v>0.98588436950275005</v>
      </c>
      <c r="AQ264" s="37">
        <v>0.98588436950275005</v>
      </c>
    </row>
    <row r="265" spans="1:43" x14ac:dyDescent="0.25">
      <c r="A265">
        <v>2404</v>
      </c>
      <c r="B265" t="s">
        <v>593</v>
      </c>
      <c r="C265">
        <v>1</v>
      </c>
      <c r="D265" s="15">
        <v>-34.140380859375</v>
      </c>
      <c r="E265" s="15">
        <v>-15.47119140625</v>
      </c>
      <c r="F265" s="15">
        <v>-14.211669921875</v>
      </c>
      <c r="G265" s="15">
        <v>-0.63671875</v>
      </c>
      <c r="H265" s="15">
        <v>4.734130859375</v>
      </c>
      <c r="I265" s="15">
        <v>-17.6943359375</v>
      </c>
      <c r="J265" s="15">
        <v>-31.9404296875</v>
      </c>
      <c r="K265" s="15">
        <v>2.2451171875</v>
      </c>
      <c r="L265" s="15">
        <v>14.294677734375</v>
      </c>
      <c r="M265" s="15">
        <v>-11.7373046875</v>
      </c>
      <c r="N265" s="15">
        <v>16.92626953125</v>
      </c>
      <c r="O265" s="15">
        <v>-12.1806640625</v>
      </c>
      <c r="P265" s="15">
        <v>2.005859375</v>
      </c>
      <c r="Q265" s="15">
        <v>3.85302734375</v>
      </c>
      <c r="R265" s="15">
        <v>16.746337890625</v>
      </c>
      <c r="S265" s="15">
        <v>30.837646484375</v>
      </c>
      <c r="T265" s="15">
        <v>-27.808349609375</v>
      </c>
      <c r="U265" s="15">
        <v>-24.17578125</v>
      </c>
      <c r="V265" s="15">
        <v>-6.484375</v>
      </c>
      <c r="W265" s="36">
        <v>4.009765625</v>
      </c>
      <c r="X265" s="18">
        <v>1.2928404220153205</v>
      </c>
      <c r="Y265" s="18">
        <v>4.0700839874529615</v>
      </c>
      <c r="Z265" s="18">
        <v>0.25298177763390262</v>
      </c>
      <c r="AA265" s="18">
        <v>20.209589242787921</v>
      </c>
      <c r="AB265" s="18">
        <v>4.608175686602098</v>
      </c>
      <c r="AC265" s="18">
        <v>0.269377209360049</v>
      </c>
      <c r="AD265" s="18">
        <v>0.70782229755564152</v>
      </c>
      <c r="AE265" s="18">
        <v>3.7078222975556416</v>
      </c>
      <c r="AF265" s="18">
        <v>1.7078222975556416</v>
      </c>
      <c r="AG265" s="18">
        <v>3.7078222975556416</v>
      </c>
      <c r="AH265" s="18">
        <v>2.7078222975556416</v>
      </c>
      <c r="AI265" s="18">
        <v>4.7078222975556416</v>
      </c>
      <c r="AJ265" s="18">
        <v>1.7078222975556416</v>
      </c>
      <c r="AK265" s="18">
        <v>1.7078222975556416</v>
      </c>
      <c r="AL265" s="18">
        <v>0.70782229755564152</v>
      </c>
      <c r="AM265" s="18">
        <v>39.707822297555644</v>
      </c>
      <c r="AN265" s="18">
        <v>16.707822297555641</v>
      </c>
      <c r="AO265" s="18">
        <v>24.707822297555641</v>
      </c>
      <c r="AP265" s="19">
        <v>-16.292177702444359</v>
      </c>
      <c r="AQ265" s="37">
        <v>25.707822297555641</v>
      </c>
    </row>
    <row r="266" spans="1:43" x14ac:dyDescent="0.25">
      <c r="A266">
        <v>2409</v>
      </c>
      <c r="B266" t="s">
        <v>594</v>
      </c>
      <c r="C266">
        <v>1</v>
      </c>
      <c r="D266" s="15">
        <v>-8.42431640625</v>
      </c>
      <c r="E266" s="15">
        <v>-15.089599609375</v>
      </c>
      <c r="F266" s="15">
        <v>12.233642578125</v>
      </c>
      <c r="G266" s="15">
        <v>7.424072265625</v>
      </c>
      <c r="H266" s="15">
        <v>9.5830078125</v>
      </c>
      <c r="I266" s="15">
        <v>-19.234130859375</v>
      </c>
      <c r="J266" s="15">
        <v>0.5380859375</v>
      </c>
      <c r="K266" s="15">
        <v>25.3857421875</v>
      </c>
      <c r="L266" s="15">
        <v>22.1005859375</v>
      </c>
      <c r="M266" s="15">
        <v>8.67822265625</v>
      </c>
      <c r="N266" s="15">
        <v>18.61181640625</v>
      </c>
      <c r="O266" s="15">
        <v>2.42724609375</v>
      </c>
      <c r="P266" s="15">
        <v>7.351806640625</v>
      </c>
      <c r="Q266" s="15">
        <v>-4.810302734375</v>
      </c>
      <c r="R266" s="15">
        <v>2.57275390625</v>
      </c>
      <c r="S266" s="15">
        <v>12.227783203125</v>
      </c>
      <c r="T266" s="15">
        <v>-5.615234375</v>
      </c>
      <c r="U266" s="15">
        <v>0.78955078125</v>
      </c>
      <c r="V266" s="15">
        <v>1.42333984375</v>
      </c>
      <c r="W266" s="36">
        <v>-35.12109375</v>
      </c>
      <c r="X266" s="16">
        <v>3.0579642616869829</v>
      </c>
      <c r="Y266" s="16">
        <v>8.960312099643696</v>
      </c>
      <c r="Z266" s="16">
        <v>4.0116900135866382</v>
      </c>
      <c r="AA266" s="16">
        <v>2.1222719679949011</v>
      </c>
      <c r="AB266" s="16">
        <v>10.585014448998344</v>
      </c>
      <c r="AC266" s="16">
        <v>2.1916833401454179</v>
      </c>
      <c r="AD266" s="16">
        <v>6.7007000692492049</v>
      </c>
      <c r="AE266" s="16">
        <v>3.7007000692492049</v>
      </c>
      <c r="AF266" s="16">
        <v>4.7007000692492049</v>
      </c>
      <c r="AG266" s="16">
        <v>2.7007000692492049</v>
      </c>
      <c r="AH266" s="16">
        <v>2.7007000692492049</v>
      </c>
      <c r="AI266" s="16">
        <v>3.7007000692492049</v>
      </c>
      <c r="AJ266" s="16">
        <v>12.700700069249205</v>
      </c>
      <c r="AK266" s="16">
        <v>19.700700069249205</v>
      </c>
      <c r="AL266" s="16">
        <v>2.7007000692492049</v>
      </c>
      <c r="AM266" s="16">
        <v>2.7007000692492049</v>
      </c>
      <c r="AN266" s="16">
        <v>12.700700069249205</v>
      </c>
      <c r="AO266" s="16">
        <v>20.700700069249205</v>
      </c>
      <c r="AP266" s="17">
        <v>13.700700069249205</v>
      </c>
      <c r="AQ266" s="37">
        <v>5.7007000692492049</v>
      </c>
    </row>
    <row r="267" spans="1:43" x14ac:dyDescent="0.25">
      <c r="A267">
        <v>2417</v>
      </c>
      <c r="B267" t="s">
        <v>595</v>
      </c>
      <c r="C267">
        <v>1</v>
      </c>
      <c r="D267" s="15">
        <v>-11.919189453125</v>
      </c>
      <c r="E267" s="15">
        <v>-9.603759765625</v>
      </c>
      <c r="F267" s="15">
        <v>-11.920654296875</v>
      </c>
      <c r="G267" s="15">
        <v>4.297119140625</v>
      </c>
      <c r="H267" s="15">
        <v>-21.370361328125</v>
      </c>
      <c r="I267" s="15">
        <v>-36.150146484375</v>
      </c>
      <c r="J267" s="15">
        <v>-17.88134765625</v>
      </c>
      <c r="K267" s="15">
        <v>-6.743408203125</v>
      </c>
      <c r="L267" s="15">
        <v>8.12646484375</v>
      </c>
      <c r="M267" s="15">
        <v>0.90478515625</v>
      </c>
      <c r="N267" s="15">
        <v>-13.32080078125</v>
      </c>
      <c r="O267" s="15">
        <v>-13.337646484375</v>
      </c>
      <c r="P267" s="15">
        <v>11.097900390625</v>
      </c>
      <c r="Q267" s="15">
        <v>-38.710327148437045</v>
      </c>
      <c r="R267" s="15">
        <v>3.6010742187045253E-2</v>
      </c>
      <c r="S267" s="15">
        <v>5.536865234375</v>
      </c>
      <c r="T267" s="15">
        <v>-5.29541015625</v>
      </c>
      <c r="U267" s="15">
        <v>-3.6475830078120453</v>
      </c>
      <c r="V267" s="15">
        <v>21.623901367187045</v>
      </c>
      <c r="W267" s="36">
        <v>-52.863037109375</v>
      </c>
      <c r="X267" s="18">
        <v>1.907534921814569</v>
      </c>
      <c r="Y267" s="18">
        <v>0.50762137321220013</v>
      </c>
      <c r="Z267" s="18">
        <v>-1.1232387423596679</v>
      </c>
      <c r="AA267" s="18">
        <v>22.615329197822032</v>
      </c>
      <c r="AB267" s="18">
        <v>0.92306583956440624</v>
      </c>
      <c r="AC267" s="18">
        <v>-0.33851030591661241</v>
      </c>
      <c r="AD267" s="18">
        <v>1</v>
      </c>
      <c r="AE267" s="18">
        <v>0</v>
      </c>
      <c r="AF267" s="18">
        <v>0</v>
      </c>
      <c r="AG267" s="18">
        <v>0</v>
      </c>
      <c r="AH267" s="18">
        <v>0</v>
      </c>
      <c r="AI267" s="18">
        <v>0</v>
      </c>
      <c r="AJ267" s="18">
        <v>0</v>
      </c>
      <c r="AK267" s="18">
        <v>0</v>
      </c>
      <c r="AL267" s="18">
        <v>0</v>
      </c>
      <c r="AM267" s="18">
        <v>1</v>
      </c>
      <c r="AN267" s="18">
        <v>2</v>
      </c>
      <c r="AO267" s="18">
        <v>0</v>
      </c>
      <c r="AP267" s="19">
        <v>1</v>
      </c>
      <c r="AQ267" s="37">
        <v>0</v>
      </c>
    </row>
    <row r="268" spans="1:43" x14ac:dyDescent="0.25">
      <c r="A268">
        <v>2418</v>
      </c>
      <c r="B268" t="s">
        <v>596</v>
      </c>
      <c r="C268">
        <v>1</v>
      </c>
      <c r="D268" s="15">
        <v>-24.861328125</v>
      </c>
      <c r="E268" s="15">
        <v>-6.324462890625</v>
      </c>
      <c r="F268" s="15">
        <v>15.0849609375</v>
      </c>
      <c r="G268" s="15">
        <v>-27.389892578125</v>
      </c>
      <c r="H268" s="15">
        <v>2.5948486328120453</v>
      </c>
      <c r="I268" s="15">
        <v>-13.981567382812045</v>
      </c>
      <c r="J268" s="15">
        <v>0.21643066406204525</v>
      </c>
      <c r="K268" s="15">
        <v>-14.094604492187045</v>
      </c>
      <c r="L268" s="15">
        <v>-9.97802734375</v>
      </c>
      <c r="M268" s="15">
        <v>-7.06884765625</v>
      </c>
      <c r="N268" s="15">
        <v>3.987548828125</v>
      </c>
      <c r="O268" s="15">
        <v>6.529296875</v>
      </c>
      <c r="P268" s="15">
        <v>-16.449462890625</v>
      </c>
      <c r="Q268" s="15">
        <v>-22.979858398437955</v>
      </c>
      <c r="R268" s="15">
        <v>-9.286376953125</v>
      </c>
      <c r="S268" s="15">
        <v>3.20361328125</v>
      </c>
      <c r="T268" s="15">
        <v>-1.4188232421870453</v>
      </c>
      <c r="U268" s="15">
        <v>-4.0054931640629547</v>
      </c>
      <c r="V268" s="15">
        <v>-10.049438476562045</v>
      </c>
      <c r="W268" s="36">
        <v>-13.528198242187955</v>
      </c>
      <c r="X268" s="16">
        <v>-4.0393296735916593</v>
      </c>
      <c r="Y268" s="16">
        <v>1.4439336391652295</v>
      </c>
      <c r="Z268" s="16">
        <v>2.9358875924208072</v>
      </c>
      <c r="AA268" s="16">
        <v>1.5306732081215944</v>
      </c>
      <c r="AB268" s="16">
        <v>3.7785005479969227</v>
      </c>
      <c r="AC268" s="16">
        <v>1.5678473091028937</v>
      </c>
      <c r="AD268" s="16">
        <v>2.8404573829657545</v>
      </c>
      <c r="AE268" s="16">
        <v>3.8404573829657545</v>
      </c>
      <c r="AF268" s="16">
        <v>1.8404573829657545</v>
      </c>
      <c r="AG268" s="16">
        <v>13.840457382965754</v>
      </c>
      <c r="AH268" s="16">
        <v>1.8404573829657545</v>
      </c>
      <c r="AI268" s="16">
        <v>28.840457382965756</v>
      </c>
      <c r="AJ268" s="16">
        <v>2.8404573829657545</v>
      </c>
      <c r="AK268" s="16">
        <v>5.840457382965754</v>
      </c>
      <c r="AL268" s="16">
        <v>1.8404573829657545</v>
      </c>
      <c r="AM268" s="16">
        <v>1.8404573829657545</v>
      </c>
      <c r="AN268" s="16">
        <v>1.8404573829657545</v>
      </c>
      <c r="AO268" s="16">
        <v>1.8404573829657545</v>
      </c>
      <c r="AP268" s="17">
        <v>1.8404573829657545</v>
      </c>
      <c r="AQ268" s="37">
        <v>1.8404573829657545</v>
      </c>
    </row>
    <row r="269" spans="1:43" x14ac:dyDescent="0.25">
      <c r="A269">
        <v>2421</v>
      </c>
      <c r="B269" t="s">
        <v>597</v>
      </c>
      <c r="C269">
        <v>1</v>
      </c>
      <c r="D269" s="15">
        <v>-17.017333984375</v>
      </c>
      <c r="E269" s="15">
        <v>-34.58935546875</v>
      </c>
      <c r="F269" s="15">
        <v>-11.875732421875</v>
      </c>
      <c r="G269" s="15">
        <v>-31.2568359375</v>
      </c>
      <c r="H269" s="15">
        <v>-29.090576171875</v>
      </c>
      <c r="I269" s="15">
        <v>-28.884033203125</v>
      </c>
      <c r="J269" s="15">
        <v>22.30810546875</v>
      </c>
      <c r="K269" s="15">
        <v>-31.358154296875</v>
      </c>
      <c r="L269" s="15">
        <v>5.170166015625</v>
      </c>
      <c r="M269" s="15">
        <v>-18.4755859375</v>
      </c>
      <c r="N269" s="15">
        <v>-9.95703125</v>
      </c>
      <c r="O269" s="15">
        <v>8.522216796875</v>
      </c>
      <c r="P269" s="15">
        <v>-16.783203125</v>
      </c>
      <c r="Q269" s="15">
        <v>-6.734375</v>
      </c>
      <c r="R269" s="15">
        <v>-19.756591796875</v>
      </c>
      <c r="S269" s="15">
        <v>0.279541015625</v>
      </c>
      <c r="T269" s="15">
        <v>-19.233154296875</v>
      </c>
      <c r="U269" s="15">
        <v>-53.8544921875</v>
      </c>
      <c r="V269" s="15">
        <v>-11.555419921875</v>
      </c>
      <c r="W269" s="36">
        <v>8.407958984375</v>
      </c>
      <c r="X269" s="18">
        <v>0.23181108094580893</v>
      </c>
      <c r="Y269" s="18">
        <v>3.2030697829614914</v>
      </c>
      <c r="Z269" s="18">
        <v>4.182002942380902</v>
      </c>
      <c r="AA269" s="18">
        <v>1.3773982679386649</v>
      </c>
      <c r="AB269" s="18">
        <v>-0.124520346412267</v>
      </c>
      <c r="AC269" s="18">
        <v>22.452110475786025</v>
      </c>
      <c r="AD269" s="18">
        <v>0</v>
      </c>
      <c r="AE269" s="18">
        <v>16</v>
      </c>
      <c r="AF269" s="18">
        <v>2</v>
      </c>
      <c r="AG269" s="18">
        <v>0</v>
      </c>
      <c r="AH269" s="18">
        <v>57</v>
      </c>
      <c r="AI269" s="18">
        <v>0</v>
      </c>
      <c r="AJ269" s="18">
        <v>1</v>
      </c>
      <c r="AK269" s="18">
        <v>1</v>
      </c>
      <c r="AL269" s="18">
        <v>17</v>
      </c>
      <c r="AM269" s="18">
        <v>11</v>
      </c>
      <c r="AN269" s="18">
        <v>25</v>
      </c>
      <c r="AO269" s="18">
        <v>9</v>
      </c>
      <c r="AP269" s="19">
        <v>18</v>
      </c>
      <c r="AQ269" s="37">
        <v>19</v>
      </c>
    </row>
    <row r="270" spans="1:43" x14ac:dyDescent="0.25">
      <c r="A270">
        <v>2422</v>
      </c>
      <c r="B270" t="s">
        <v>598</v>
      </c>
      <c r="C270">
        <v>1</v>
      </c>
      <c r="D270" s="15">
        <v>1.9046630859379547</v>
      </c>
      <c r="E270" s="15">
        <v>-13.65185546875</v>
      </c>
      <c r="F270" s="15">
        <v>-28.995727539062955</v>
      </c>
      <c r="G270" s="15">
        <v>-7.8543701171870453</v>
      </c>
      <c r="H270" s="15">
        <v>-11.376953125</v>
      </c>
      <c r="I270" s="15">
        <v>-5.951416015625</v>
      </c>
      <c r="J270" s="15">
        <v>-26.603881835937955</v>
      </c>
      <c r="K270" s="15">
        <v>-33.450561523437045</v>
      </c>
      <c r="L270" s="15">
        <v>-22.294189453125</v>
      </c>
      <c r="M270" s="15">
        <v>-11.7978515625</v>
      </c>
      <c r="N270" s="15">
        <v>0.10205078125</v>
      </c>
      <c r="O270" s="15">
        <v>9.9197998046870453</v>
      </c>
      <c r="P270" s="15">
        <v>15.198486328125</v>
      </c>
      <c r="Q270" s="15">
        <v>-11.390869140625</v>
      </c>
      <c r="R270" s="15">
        <v>-12.766357421875</v>
      </c>
      <c r="S270" s="15">
        <v>-6.79345703125</v>
      </c>
      <c r="T270" s="15">
        <v>0.867919921875</v>
      </c>
      <c r="U270" s="15">
        <v>-19.16748046875</v>
      </c>
      <c r="V270" s="15">
        <v>-12.312622070312045</v>
      </c>
      <c r="W270" s="36">
        <v>10.179565429687045</v>
      </c>
      <c r="X270" s="16">
        <v>1.481951363488752</v>
      </c>
      <c r="Y270" s="16">
        <v>1.8965995669680416</v>
      </c>
      <c r="Z270" s="16">
        <v>3.4606873530539168</v>
      </c>
      <c r="AA270" s="16">
        <v>1.9710236034899653</v>
      </c>
      <c r="AB270" s="16">
        <v>3.1836637078383188</v>
      </c>
      <c r="AC270" s="16">
        <v>2.0029196191422183</v>
      </c>
      <c r="AD270" s="16">
        <v>5.2368237339254069</v>
      </c>
      <c r="AE270" s="16">
        <v>3.2368237339254073</v>
      </c>
      <c r="AF270" s="16">
        <v>0.23682373392540734</v>
      </c>
      <c r="AG270" s="16">
        <v>-9.7631762660745931</v>
      </c>
      <c r="AH270" s="16">
        <v>12.236823733925407</v>
      </c>
      <c r="AI270" s="16">
        <v>2.2368237339254073</v>
      </c>
      <c r="AJ270" s="16">
        <v>3.2368237339254073</v>
      </c>
      <c r="AK270" s="16">
        <v>5.2368237339254069</v>
      </c>
      <c r="AL270" s="16">
        <v>3.2368237339254073</v>
      </c>
      <c r="AM270" s="16">
        <v>2.2368237339254073</v>
      </c>
      <c r="AN270" s="16">
        <v>2.2368237339254073</v>
      </c>
      <c r="AO270" s="16">
        <v>7.2368237339254069</v>
      </c>
      <c r="AP270" s="17">
        <v>2.2368237339254073</v>
      </c>
      <c r="AQ270" s="37">
        <v>2.2368237339254073</v>
      </c>
    </row>
    <row r="271" spans="1:43" x14ac:dyDescent="0.25">
      <c r="A271">
        <v>2425</v>
      </c>
      <c r="B271" t="s">
        <v>599</v>
      </c>
      <c r="C271">
        <v>1</v>
      </c>
      <c r="D271" s="15">
        <v>0.42907714843704525</v>
      </c>
      <c r="E271" s="15">
        <v>-35.356811523437045</v>
      </c>
      <c r="F271" s="15">
        <v>-17.818237304687955</v>
      </c>
      <c r="G271" s="15">
        <v>-2.189453125</v>
      </c>
      <c r="H271" s="15">
        <v>-8.5283203125</v>
      </c>
      <c r="I271" s="15">
        <v>-19.67578125</v>
      </c>
      <c r="J271" s="15">
        <v>-13.430419921875</v>
      </c>
      <c r="K271" s="15">
        <v>-12.5537109375</v>
      </c>
      <c r="L271" s="15">
        <v>-5.83203125</v>
      </c>
      <c r="M271" s="15">
        <v>-19.01025390625</v>
      </c>
      <c r="N271" s="15">
        <v>-24.865966796875</v>
      </c>
      <c r="O271" s="15">
        <v>-17.411499023437045</v>
      </c>
      <c r="P271" s="15">
        <v>-27.043579101562955</v>
      </c>
      <c r="Q271" s="15">
        <v>-11.89697265625</v>
      </c>
      <c r="R271" s="15">
        <v>-22.191162109375</v>
      </c>
      <c r="S271" s="15">
        <v>-17.208618164062045</v>
      </c>
      <c r="T271" s="15">
        <v>-37.003173828125</v>
      </c>
      <c r="U271" s="15">
        <v>-20.327392578125</v>
      </c>
      <c r="V271" s="15">
        <v>-11.478759765625</v>
      </c>
      <c r="W271" s="36">
        <v>-38.690673828125</v>
      </c>
      <c r="X271" s="18">
        <v>1.9721268117767314</v>
      </c>
      <c r="Y271" s="18">
        <v>3.4370533280887452</v>
      </c>
      <c r="Z271" s="18">
        <v>1.9482844263248331</v>
      </c>
      <c r="AA271" s="18">
        <v>2.5205016771703885</v>
      </c>
      <c r="AB271" s="18">
        <v>2.7589255316893699</v>
      </c>
      <c r="AC271" s="18">
        <v>8.5562652553482366</v>
      </c>
      <c r="AD271" s="18">
        <v>-9.1814685046808844</v>
      </c>
      <c r="AE271" s="18">
        <v>2.8185314953191152</v>
      </c>
      <c r="AF271" s="18">
        <v>2.8185314953191152</v>
      </c>
      <c r="AG271" s="18">
        <v>2.8185314953191152</v>
      </c>
      <c r="AH271" s="18">
        <v>2.8185314953191152</v>
      </c>
      <c r="AI271" s="18">
        <v>3.8185314953191152</v>
      </c>
      <c r="AJ271" s="18">
        <v>3.8185314953191152</v>
      </c>
      <c r="AK271" s="18">
        <v>2.8185314953191152</v>
      </c>
      <c r="AL271" s="18">
        <v>4.8185314953191156</v>
      </c>
      <c r="AM271" s="18">
        <v>2.8185314953191152</v>
      </c>
      <c r="AN271" s="18">
        <v>2.8185314953191152</v>
      </c>
      <c r="AO271" s="18">
        <v>4.8185314953191156</v>
      </c>
      <c r="AP271" s="19">
        <v>2.8185314953191152</v>
      </c>
      <c r="AQ271" s="37">
        <v>2.8185314953191152</v>
      </c>
    </row>
    <row r="272" spans="1:43" x14ac:dyDescent="0.25">
      <c r="A272">
        <v>2460</v>
      </c>
      <c r="B272" t="s">
        <v>600</v>
      </c>
      <c r="C272">
        <v>0</v>
      </c>
      <c r="D272" s="15">
        <v>1.18994140625</v>
      </c>
      <c r="E272" s="15">
        <v>-23.454833984375</v>
      </c>
      <c r="F272" s="15">
        <v>31.74560546875</v>
      </c>
      <c r="G272" s="15">
        <v>11.65380859375</v>
      </c>
      <c r="H272" s="15">
        <v>37.821533203125</v>
      </c>
      <c r="I272" s="15">
        <v>22.2216796875</v>
      </c>
      <c r="J272" s="15">
        <v>74.09375</v>
      </c>
      <c r="K272" s="15">
        <v>21.752197265625</v>
      </c>
      <c r="L272" s="15">
        <v>31.774169921875</v>
      </c>
      <c r="M272" s="15">
        <v>-23.30517578125</v>
      </c>
      <c r="N272" s="15">
        <v>41.4677734375</v>
      </c>
      <c r="O272" s="15">
        <v>32.5380859375</v>
      </c>
      <c r="P272" s="15">
        <v>1.1640625</v>
      </c>
      <c r="Q272" s="15">
        <v>49.2119140625</v>
      </c>
      <c r="R272" s="15">
        <v>60.02392578125</v>
      </c>
      <c r="S272" s="15">
        <v>16.91845703125</v>
      </c>
      <c r="T272" s="15">
        <v>-31.2666015625</v>
      </c>
      <c r="U272" s="15">
        <v>45.17724609375</v>
      </c>
      <c r="V272" s="15">
        <v>55.22607421875</v>
      </c>
      <c r="W272" s="36">
        <v>38.5673828125</v>
      </c>
      <c r="X272" s="16">
        <v>35.362295334789877</v>
      </c>
      <c r="Y272" s="16">
        <v>26.581692298374119</v>
      </c>
      <c r="Z272" s="16">
        <v>4.2997621571701705</v>
      </c>
      <c r="AA272" s="16">
        <v>12.800558420043087</v>
      </c>
      <c r="AB272" s="16">
        <v>59.42589019624014</v>
      </c>
      <c r="AC272" s="16">
        <v>5.894358186472644</v>
      </c>
      <c r="AD272" s="16">
        <v>0.58222314028939726</v>
      </c>
      <c r="AE272" s="16">
        <v>5.5822231402893969</v>
      </c>
      <c r="AF272" s="16">
        <v>3.5822231402893974</v>
      </c>
      <c r="AG272" s="16">
        <v>8.5822231402893969</v>
      </c>
      <c r="AH272" s="16">
        <v>45.5822231402894</v>
      </c>
      <c r="AI272" s="16">
        <v>40.5822231402894</v>
      </c>
      <c r="AJ272" s="16">
        <v>15.582223140289397</v>
      </c>
      <c r="AK272" s="16">
        <v>26.582223140289397</v>
      </c>
      <c r="AL272" s="16">
        <v>1.5822231402893974</v>
      </c>
      <c r="AM272" s="16">
        <v>15.582223140289397</v>
      </c>
      <c r="AN272" s="16">
        <v>2.5822231402893974</v>
      </c>
      <c r="AO272" s="16">
        <v>64.5822231402894</v>
      </c>
      <c r="AP272" s="17">
        <v>11.582223140289397</v>
      </c>
      <c r="AQ272" s="37">
        <v>26.582223140289397</v>
      </c>
    </row>
    <row r="273" spans="1:43" x14ac:dyDescent="0.25">
      <c r="A273">
        <v>2462</v>
      </c>
      <c r="B273" t="s">
        <v>601</v>
      </c>
      <c r="C273">
        <v>1</v>
      </c>
      <c r="D273" s="15">
        <v>-15.639404296875</v>
      </c>
      <c r="E273" s="15">
        <v>-19.457275390625</v>
      </c>
      <c r="F273" s="15">
        <v>18.313720703125</v>
      </c>
      <c r="G273" s="15">
        <v>-25.26416015625</v>
      </c>
      <c r="H273" s="15">
        <v>-12.1962890625</v>
      </c>
      <c r="I273" s="15">
        <v>-33.046630859375</v>
      </c>
      <c r="J273" s="15">
        <v>-27.36279296875</v>
      </c>
      <c r="K273" s="15">
        <v>-29.608154296875</v>
      </c>
      <c r="L273" s="15">
        <v>10.287841796875</v>
      </c>
      <c r="M273" s="15">
        <v>-6.0810546875</v>
      </c>
      <c r="N273" s="15">
        <v>-8.5244140625</v>
      </c>
      <c r="O273" s="15">
        <v>1.399658203125</v>
      </c>
      <c r="P273" s="15">
        <v>9.58984375</v>
      </c>
      <c r="Q273" s="15">
        <v>-26.3486328125</v>
      </c>
      <c r="R273" s="15">
        <v>-34.903076171875</v>
      </c>
      <c r="S273" s="15">
        <v>-19.5830078125</v>
      </c>
      <c r="T273" s="15">
        <v>-38.538330078125</v>
      </c>
      <c r="U273" s="15">
        <v>-28.894287109375</v>
      </c>
      <c r="V273" s="15">
        <v>-4.1083984375</v>
      </c>
      <c r="W273" s="36">
        <v>-39.34765625</v>
      </c>
      <c r="X273" s="18">
        <v>-1.98625119439431</v>
      </c>
      <c r="Y273" s="18">
        <v>-0.8952118059241958</v>
      </c>
      <c r="Z273" s="18">
        <v>-2.0422019322645721</v>
      </c>
      <c r="AA273" s="18">
        <v>-0.69938422337827799</v>
      </c>
      <c r="AB273" s="18">
        <v>-0.13987684467565559</v>
      </c>
      <c r="AC273" s="18">
        <v>-0.61545811657288463</v>
      </c>
      <c r="AD273" s="18">
        <v>0</v>
      </c>
      <c r="AE273" s="18">
        <v>0</v>
      </c>
      <c r="AF273" s="18">
        <v>0</v>
      </c>
      <c r="AG273" s="18">
        <v>2</v>
      </c>
      <c r="AH273" s="18">
        <v>0</v>
      </c>
      <c r="AI273" s="18">
        <v>1</v>
      </c>
      <c r="AJ273" s="18">
        <v>0</v>
      </c>
      <c r="AK273" s="18">
        <v>-25</v>
      </c>
      <c r="AL273" s="18">
        <v>6</v>
      </c>
      <c r="AM273" s="18">
        <v>1</v>
      </c>
      <c r="AN273" s="18">
        <v>0</v>
      </c>
      <c r="AO273" s="18">
        <v>3</v>
      </c>
      <c r="AP273" s="19">
        <v>-9</v>
      </c>
      <c r="AQ273" s="37">
        <v>1</v>
      </c>
    </row>
    <row r="274" spans="1:43" x14ac:dyDescent="0.25">
      <c r="A274">
        <v>2463</v>
      </c>
      <c r="B274" t="s">
        <v>602</v>
      </c>
      <c r="C274">
        <v>1</v>
      </c>
      <c r="D274" s="15">
        <v>-23.30419921875</v>
      </c>
      <c r="E274" s="15">
        <v>-14.406005859375</v>
      </c>
      <c r="F274" s="15">
        <v>-29.367919921875</v>
      </c>
      <c r="G274" s="15">
        <v>-24.200561523437045</v>
      </c>
      <c r="H274" s="15">
        <v>-21.2431640625</v>
      </c>
      <c r="I274" s="15">
        <v>-40.133422851562955</v>
      </c>
      <c r="J274" s="15">
        <v>-8.0880126953120453</v>
      </c>
      <c r="K274" s="15">
        <v>-25.4384765625</v>
      </c>
      <c r="L274" s="15">
        <v>-14.714233398437955</v>
      </c>
      <c r="M274" s="15">
        <v>-7.7086181640620453</v>
      </c>
      <c r="N274" s="15">
        <v>30.159790039062045</v>
      </c>
      <c r="O274" s="15">
        <v>-38.842163085937045</v>
      </c>
      <c r="P274" s="15">
        <v>-0.57702636718795475</v>
      </c>
      <c r="Q274" s="15">
        <v>-13.530639648437045</v>
      </c>
      <c r="R274" s="15">
        <v>13.2548828125</v>
      </c>
      <c r="S274" s="15">
        <v>13.310424804687045</v>
      </c>
      <c r="T274" s="15">
        <v>-19.155883789062045</v>
      </c>
      <c r="U274" s="15">
        <v>-39.199829101562955</v>
      </c>
      <c r="V274" s="15">
        <v>-9.639892578125</v>
      </c>
      <c r="W274" s="36">
        <v>-2.1649169921870453</v>
      </c>
      <c r="X274" s="16">
        <v>-4.5886415782185326</v>
      </c>
      <c r="Y274" s="16">
        <v>1.9061561710117467</v>
      </c>
      <c r="Z274" s="16">
        <v>0.3859841782311968</v>
      </c>
      <c r="AA274" s="16">
        <v>-5.0339765623056976E-3</v>
      </c>
      <c r="AB274" s="16">
        <v>0.24870845894040156</v>
      </c>
      <c r="AC274" s="16">
        <v>2.0330273887631005</v>
      </c>
      <c r="AD274" s="16">
        <v>0.3121440678160784</v>
      </c>
      <c r="AE274" s="16">
        <v>1.3121440678160785</v>
      </c>
      <c r="AF274" s="16">
        <v>0.3121440678160784</v>
      </c>
      <c r="AG274" s="16">
        <v>0.3121440678160784</v>
      </c>
      <c r="AH274" s="16">
        <v>0.3121440678160784</v>
      </c>
      <c r="AI274" s="16">
        <v>1.3121440678160785</v>
      </c>
      <c r="AJ274" s="16">
        <v>0.3121440678160784</v>
      </c>
      <c r="AK274" s="16">
        <v>-5.6878559321839219</v>
      </c>
      <c r="AL274" s="16">
        <v>0.3121440678160784</v>
      </c>
      <c r="AM274" s="16">
        <v>0.3121440678160784</v>
      </c>
      <c r="AN274" s="16">
        <v>0.3121440678160784</v>
      </c>
      <c r="AO274" s="16">
        <v>0.3121440678160784</v>
      </c>
      <c r="AP274" s="17">
        <v>-5.6878559321839219</v>
      </c>
      <c r="AQ274" s="37">
        <v>48.312144067816078</v>
      </c>
    </row>
    <row r="275" spans="1:43" x14ac:dyDescent="0.25">
      <c r="A275">
        <v>2480</v>
      </c>
      <c r="B275" t="s">
        <v>603</v>
      </c>
      <c r="C275">
        <v>0</v>
      </c>
      <c r="D275" s="15">
        <v>350.51171875</v>
      </c>
      <c r="E275" s="15">
        <v>385.01953125</v>
      </c>
      <c r="F275" s="15">
        <v>575.4765625</v>
      </c>
      <c r="G275" s="15">
        <v>823.77734375</v>
      </c>
      <c r="H275" s="15">
        <v>876.24609375</v>
      </c>
      <c r="I275" s="15">
        <v>773.109375</v>
      </c>
      <c r="J275" s="15">
        <v>628.44921875</v>
      </c>
      <c r="K275" s="15">
        <v>764.87890625</v>
      </c>
      <c r="L275" s="15">
        <v>846.42578125</v>
      </c>
      <c r="M275" s="15">
        <v>642.42578125</v>
      </c>
      <c r="N275" s="15">
        <v>1076.11328125</v>
      </c>
      <c r="O275" s="15">
        <v>1021.6484375</v>
      </c>
      <c r="P275" s="15">
        <v>967.0859375</v>
      </c>
      <c r="Q275" s="15">
        <v>834.1796875</v>
      </c>
      <c r="R275" s="15">
        <v>658.9140625</v>
      </c>
      <c r="S275" s="15">
        <v>471.203125</v>
      </c>
      <c r="T275" s="15">
        <v>847.6015625</v>
      </c>
      <c r="U275" s="15">
        <v>639.296875</v>
      </c>
      <c r="V275" s="15">
        <v>828.0625</v>
      </c>
      <c r="W275" s="36">
        <v>815.0625</v>
      </c>
      <c r="X275" s="18">
        <v>746.67940181699601</v>
      </c>
      <c r="Y275" s="18">
        <v>764.43296983301229</v>
      </c>
      <c r="Z275" s="18">
        <v>996.76896243155932</v>
      </c>
      <c r="AA275" s="18">
        <v>347.61950768204088</v>
      </c>
      <c r="AB275" s="18">
        <v>468.72390153640816</v>
      </c>
      <c r="AC275" s="18">
        <v>344.98516676019597</v>
      </c>
      <c r="AD275" s="18">
        <v>488</v>
      </c>
      <c r="AE275" s="18">
        <v>569</v>
      </c>
      <c r="AF275" s="18">
        <v>581</v>
      </c>
      <c r="AG275" s="18">
        <v>1131</v>
      </c>
      <c r="AH275" s="18">
        <v>1351</v>
      </c>
      <c r="AI275" s="18">
        <v>965</v>
      </c>
      <c r="AJ275" s="18">
        <v>1467</v>
      </c>
      <c r="AK275" s="18">
        <v>1020</v>
      </c>
      <c r="AL275" s="18">
        <v>444</v>
      </c>
      <c r="AM275" s="18">
        <v>642</v>
      </c>
      <c r="AN275" s="18">
        <v>957</v>
      </c>
      <c r="AO275" s="18">
        <v>893</v>
      </c>
      <c r="AP275" s="19">
        <v>1074</v>
      </c>
      <c r="AQ275" s="37">
        <v>761</v>
      </c>
    </row>
    <row r="276" spans="1:43" x14ac:dyDescent="0.25">
      <c r="A276">
        <v>2481</v>
      </c>
      <c r="B276" t="s">
        <v>604</v>
      </c>
      <c r="C276">
        <v>1</v>
      </c>
      <c r="D276" s="15">
        <v>16.64453125</v>
      </c>
      <c r="E276" s="15">
        <v>-32.22412109375</v>
      </c>
      <c r="F276" s="15">
        <v>-7.28271484375</v>
      </c>
      <c r="G276" s="15">
        <v>8.40185546875</v>
      </c>
      <c r="H276" s="15">
        <v>-11.802734375</v>
      </c>
      <c r="I276" s="15">
        <v>-7.93212890625</v>
      </c>
      <c r="J276" s="15">
        <v>51.02685546875</v>
      </c>
      <c r="K276" s="15">
        <v>-18.04833984375</v>
      </c>
      <c r="L276" s="15">
        <v>-18.87646484375</v>
      </c>
      <c r="M276" s="15">
        <v>6.1455078125</v>
      </c>
      <c r="N276" s="15">
        <v>-42.2041015625</v>
      </c>
      <c r="O276" s="15">
        <v>25.05712890625</v>
      </c>
      <c r="P276" s="15">
        <v>-30.65478515625</v>
      </c>
      <c r="Q276" s="15">
        <v>10.07177734375</v>
      </c>
      <c r="R276" s="15">
        <v>54.1494140625</v>
      </c>
      <c r="S276" s="15">
        <v>-32.8193359375</v>
      </c>
      <c r="T276" s="15">
        <v>-26.82666015625</v>
      </c>
      <c r="U276" s="15">
        <v>5.37158203125</v>
      </c>
      <c r="V276" s="15">
        <v>-24.48876953125</v>
      </c>
      <c r="W276" s="36">
        <v>24.509765625</v>
      </c>
      <c r="X276" s="16">
        <v>-3.4240424991071423</v>
      </c>
      <c r="Y276" s="16">
        <v>-1.4969043437069636</v>
      </c>
      <c r="Z276" s="16">
        <v>-1.5228700968199715</v>
      </c>
      <c r="AA276" s="16">
        <v>31.848992248287942</v>
      </c>
      <c r="AB276" s="16">
        <v>1.8372682254162371</v>
      </c>
      <c r="AC276" s="16">
        <v>1.9972336448571844</v>
      </c>
      <c r="AD276" s="16">
        <v>40.084337219698313</v>
      </c>
      <c r="AE276" s="16">
        <v>5.0843372196983116</v>
      </c>
      <c r="AF276" s="16">
        <v>1.0843372196983114</v>
      </c>
      <c r="AG276" s="16">
        <v>2.0843372196983116</v>
      </c>
      <c r="AH276" s="16">
        <v>-0.91566278030168857</v>
      </c>
      <c r="AI276" s="16">
        <v>3.0843372196983116</v>
      </c>
      <c r="AJ276" s="16">
        <v>3.0843372196983116</v>
      </c>
      <c r="AK276" s="16">
        <v>8.4337219698311469E-2</v>
      </c>
      <c r="AL276" s="16">
        <v>4.0843372196983116</v>
      </c>
      <c r="AM276" s="16">
        <v>3.0843372196983116</v>
      </c>
      <c r="AN276" s="16">
        <v>8.4337219698311469E-2</v>
      </c>
      <c r="AO276" s="16">
        <v>16.084337219698313</v>
      </c>
      <c r="AP276" s="17">
        <v>4.0843372196983116</v>
      </c>
      <c r="AQ276" s="37">
        <v>41.084337219698313</v>
      </c>
    </row>
    <row r="277" spans="1:43" x14ac:dyDescent="0.25">
      <c r="A277">
        <v>2482</v>
      </c>
      <c r="B277" t="s">
        <v>605</v>
      </c>
      <c r="C277">
        <v>0</v>
      </c>
      <c r="D277" s="15">
        <v>121.96875</v>
      </c>
      <c r="E277" s="15">
        <v>174.5703125</v>
      </c>
      <c r="F277" s="15">
        <v>-25.81640625</v>
      </c>
      <c r="G277" s="15">
        <v>111.7421875</v>
      </c>
      <c r="H277" s="15">
        <v>102.1640625</v>
      </c>
      <c r="I277" s="15">
        <v>118.20703125</v>
      </c>
      <c r="J277" s="15">
        <v>275.14453125</v>
      </c>
      <c r="K277" s="15">
        <v>198.36328125</v>
      </c>
      <c r="L277" s="15">
        <v>154.2578125</v>
      </c>
      <c r="M277" s="15">
        <v>126.4140625</v>
      </c>
      <c r="N277" s="15">
        <v>120.10546875</v>
      </c>
      <c r="O277" s="15">
        <v>173.25</v>
      </c>
      <c r="P277" s="15">
        <v>-55.01953125</v>
      </c>
      <c r="Q277" s="15">
        <v>127.25</v>
      </c>
      <c r="R277" s="15">
        <v>176.34375</v>
      </c>
      <c r="S277" s="15">
        <v>350.10546875</v>
      </c>
      <c r="T277" s="15">
        <v>623.56640625</v>
      </c>
      <c r="U277" s="15">
        <v>1405.3046875</v>
      </c>
      <c r="V277" s="15">
        <v>942.515625</v>
      </c>
      <c r="W277" s="36">
        <v>-1465.375</v>
      </c>
      <c r="X277" s="18">
        <v>30.077714113641449</v>
      </c>
      <c r="Y277" s="18">
        <v>53.670763117933681</v>
      </c>
      <c r="Z277" s="18">
        <v>45.534480831370047</v>
      </c>
      <c r="AA277" s="18">
        <v>32.572079605883573</v>
      </c>
      <c r="AB277" s="18">
        <v>27.00441242859754</v>
      </c>
      <c r="AC277" s="18">
        <v>46.386929529290668</v>
      </c>
      <c r="AD277" s="18">
        <v>60.36249563427603</v>
      </c>
      <c r="AE277" s="18">
        <v>126.36249563427603</v>
      </c>
      <c r="AF277" s="18">
        <v>96.36249563427603</v>
      </c>
      <c r="AG277" s="18">
        <v>98.36249563427603</v>
      </c>
      <c r="AH277" s="18">
        <v>141.36249563427603</v>
      </c>
      <c r="AI277" s="18">
        <v>168.36249563427603</v>
      </c>
      <c r="AJ277" s="18">
        <v>129.36249563427603</v>
      </c>
      <c r="AK277" s="18">
        <v>166.36249563427603</v>
      </c>
      <c r="AL277" s="18">
        <v>203.36249563427603</v>
      </c>
      <c r="AM277" s="18">
        <v>239.36249563427603</v>
      </c>
      <c r="AN277" s="18">
        <v>573.362495634276</v>
      </c>
      <c r="AO277" s="18">
        <v>738.362495634276</v>
      </c>
      <c r="AP277" s="19">
        <v>819.362495634276</v>
      </c>
      <c r="AQ277" s="37">
        <v>171.36249563427603</v>
      </c>
    </row>
    <row r="278" spans="1:43" x14ac:dyDescent="0.25">
      <c r="A278">
        <v>2505</v>
      </c>
      <c r="B278" t="s">
        <v>606</v>
      </c>
      <c r="C278">
        <v>1</v>
      </c>
      <c r="D278" s="15">
        <v>-24.5673828125</v>
      </c>
      <c r="E278" s="15">
        <v>-13.359619140625</v>
      </c>
      <c r="F278" s="15">
        <v>-21.7333984375</v>
      </c>
      <c r="G278" s="15">
        <v>-25.7900390625</v>
      </c>
      <c r="H278" s="15">
        <v>-36.104736328125</v>
      </c>
      <c r="I278" s="15">
        <v>-17.16357421875</v>
      </c>
      <c r="J278" s="15">
        <v>39.14990234375</v>
      </c>
      <c r="K278" s="15">
        <v>13.742431640625</v>
      </c>
      <c r="L278" s="15">
        <v>-34.977783203125</v>
      </c>
      <c r="M278" s="15">
        <v>24.197265625</v>
      </c>
      <c r="N278" s="15">
        <v>-2.048828125</v>
      </c>
      <c r="O278" s="15">
        <v>-26.3349609375</v>
      </c>
      <c r="P278" s="15">
        <v>-48.752197265625</v>
      </c>
      <c r="Q278" s="15">
        <v>-53.211669921875</v>
      </c>
      <c r="R278" s="15">
        <v>-33.808837890625</v>
      </c>
      <c r="S278" s="15">
        <v>-1.9921875</v>
      </c>
      <c r="T278" s="15">
        <v>-15.818115234375</v>
      </c>
      <c r="U278" s="15">
        <v>18.06591796875</v>
      </c>
      <c r="V278" s="15">
        <v>-11.47021484375</v>
      </c>
      <c r="W278" s="36">
        <v>-1.882568359375</v>
      </c>
      <c r="X278" s="16">
        <v>40.08771923163917</v>
      </c>
      <c r="Y278" s="16">
        <v>1.621623652863555</v>
      </c>
      <c r="Z278" s="16">
        <v>-1.074593674319601</v>
      </c>
      <c r="AA278" s="16">
        <v>22.767376578904535</v>
      </c>
      <c r="AB278" s="16">
        <v>4.301281000128923</v>
      </c>
      <c r="AC278" s="16">
        <v>2.7284045371084327</v>
      </c>
      <c r="AD278" s="16">
        <v>2.995356747720626</v>
      </c>
      <c r="AE278" s="16">
        <v>0.99535674772062621</v>
      </c>
      <c r="AF278" s="16">
        <v>0.99535674772062621</v>
      </c>
      <c r="AG278" s="16">
        <v>0.99535674772062621</v>
      </c>
      <c r="AH278" s="16">
        <v>3.995356747720626</v>
      </c>
      <c r="AI278" s="16">
        <v>1.9953567477206262</v>
      </c>
      <c r="AJ278" s="16">
        <v>4.995356747720626</v>
      </c>
      <c r="AK278" s="16">
        <v>1.9953567477206262</v>
      </c>
      <c r="AL278" s="16">
        <v>2.995356747720626</v>
      </c>
      <c r="AM278" s="16">
        <v>0.99535674772062621</v>
      </c>
      <c r="AN278" s="16">
        <v>7.995356747720626</v>
      </c>
      <c r="AO278" s="16">
        <v>1.9953567477206262</v>
      </c>
      <c r="AP278" s="17">
        <v>-12.004643252279374</v>
      </c>
      <c r="AQ278" s="37">
        <v>3.995356747720626</v>
      </c>
    </row>
    <row r="279" spans="1:43" x14ac:dyDescent="0.25">
      <c r="A279">
        <v>2506</v>
      </c>
      <c r="B279" t="s">
        <v>607</v>
      </c>
      <c r="C279">
        <v>1</v>
      </c>
      <c r="D279" s="15">
        <v>-0.1005859375</v>
      </c>
      <c r="E279" s="15">
        <v>-10.951782226562955</v>
      </c>
      <c r="F279" s="15">
        <v>24.52197265625</v>
      </c>
      <c r="G279" s="15">
        <v>9.2716064453129547</v>
      </c>
      <c r="H279" s="15">
        <v>11.387329101562045</v>
      </c>
      <c r="I279" s="15">
        <v>-31.238159179687045</v>
      </c>
      <c r="J279" s="15">
        <v>1.6505126953120453</v>
      </c>
      <c r="K279" s="15">
        <v>-42.89453125</v>
      </c>
      <c r="L279" s="15">
        <v>-25.849365234375</v>
      </c>
      <c r="M279" s="15">
        <v>-10.43408203125</v>
      </c>
      <c r="N279" s="15">
        <v>-8.3067626953120453</v>
      </c>
      <c r="O279" s="15">
        <v>-12.708374023437955</v>
      </c>
      <c r="P279" s="15">
        <v>-12.187255859375</v>
      </c>
      <c r="Q279" s="15">
        <v>-12.069091796875</v>
      </c>
      <c r="R279" s="15">
        <v>-16.916870117187045</v>
      </c>
      <c r="S279" s="15">
        <v>-2.2049560546879547</v>
      </c>
      <c r="T279" s="15">
        <v>-16.644409179687045</v>
      </c>
      <c r="U279" s="15">
        <v>-17.540161132812955</v>
      </c>
      <c r="V279" s="15">
        <v>-6.5157470703120453</v>
      </c>
      <c r="W279" s="36">
        <v>-0.10681152343795475</v>
      </c>
      <c r="X279" s="18">
        <v>12.461938486441834</v>
      </c>
      <c r="Y279" s="18">
        <v>0.71202477719460355</v>
      </c>
      <c r="Z279" s="18">
        <v>1.449089008893119</v>
      </c>
      <c r="AA279" s="18">
        <v>1.3118867119901729</v>
      </c>
      <c r="AB279" s="18">
        <v>4.5619730027429419</v>
      </c>
      <c r="AC279" s="18">
        <v>0.76204203534515735</v>
      </c>
      <c r="AD279" s="18">
        <v>0.88708518072154197</v>
      </c>
      <c r="AE279" s="18">
        <v>0.88708518072154197</v>
      </c>
      <c r="AF279" s="18">
        <v>0.88708518072154197</v>
      </c>
      <c r="AG279" s="18">
        <v>0.88708518072154197</v>
      </c>
      <c r="AH279" s="18">
        <v>0.88708518072154197</v>
      </c>
      <c r="AI279" s="18">
        <v>2.8870851807215421</v>
      </c>
      <c r="AJ279" s="18">
        <v>1.8870851807215421</v>
      </c>
      <c r="AK279" s="18">
        <v>2.8870851807215421</v>
      </c>
      <c r="AL279" s="18">
        <v>3.8870851807215421</v>
      </c>
      <c r="AM279" s="18">
        <v>0.88708518072154197</v>
      </c>
      <c r="AN279" s="18">
        <v>0.88708518072154197</v>
      </c>
      <c r="AO279" s="18">
        <v>1.8870851807215421</v>
      </c>
      <c r="AP279" s="19">
        <v>1.8870851807215421</v>
      </c>
      <c r="AQ279" s="37">
        <v>0.88708518072154197</v>
      </c>
    </row>
    <row r="280" spans="1:43" x14ac:dyDescent="0.25">
      <c r="A280">
        <v>2510</v>
      </c>
      <c r="B280" t="s">
        <v>608</v>
      </c>
      <c r="C280">
        <v>1</v>
      </c>
      <c r="D280" s="15">
        <v>-9.912353515625</v>
      </c>
      <c r="E280" s="15">
        <v>-24.010009765625</v>
      </c>
      <c r="F280" s="15">
        <v>-26.586669921875</v>
      </c>
      <c r="G280" s="15">
        <v>-35.291748046875</v>
      </c>
      <c r="H280" s="15">
        <v>-4.10791015625</v>
      </c>
      <c r="I280" s="15">
        <v>-7.06396484375</v>
      </c>
      <c r="J280" s="15">
        <v>28.157470703125</v>
      </c>
      <c r="K280" s="15">
        <v>-12.260009765625</v>
      </c>
      <c r="L280" s="15">
        <v>-7.264892578125</v>
      </c>
      <c r="M280" s="15">
        <v>1.36181640625</v>
      </c>
      <c r="N280" s="15">
        <v>3.9638671875</v>
      </c>
      <c r="O280" s="15">
        <v>-7.24609375</v>
      </c>
      <c r="P280" s="15">
        <v>-31.463623046875</v>
      </c>
      <c r="Q280" s="15">
        <v>-15.003662109375</v>
      </c>
      <c r="R280" s="15">
        <v>-16.2646484375</v>
      </c>
      <c r="S280" s="15">
        <v>-25.760009765625</v>
      </c>
      <c r="T280" s="15">
        <v>-26.4150390625</v>
      </c>
      <c r="U280" s="15">
        <v>-5.31103515625</v>
      </c>
      <c r="V280" s="15">
        <v>-21.131591796875</v>
      </c>
      <c r="W280" s="36">
        <v>19.36865234375</v>
      </c>
      <c r="X280" s="16">
        <v>1.4910278676412585</v>
      </c>
      <c r="Y280" s="16">
        <v>0.9017718508224063</v>
      </c>
      <c r="Z280" s="16">
        <v>0.82751473575760959</v>
      </c>
      <c r="AA280" s="16">
        <v>1.2445814777325697</v>
      </c>
      <c r="AB280" s="16">
        <v>1.6553254609137176</v>
      </c>
      <c r="AC280" s="16">
        <v>5.9839206474586364</v>
      </c>
      <c r="AD280" s="16">
        <v>3.18929263904921</v>
      </c>
      <c r="AE280" s="16">
        <v>3.18929263904921</v>
      </c>
      <c r="AF280" s="16">
        <v>1.1892926390492098</v>
      </c>
      <c r="AG280" s="16">
        <v>1.1892926390492098</v>
      </c>
      <c r="AH280" s="16">
        <v>8.18929263904921</v>
      </c>
      <c r="AI280" s="16">
        <v>13.18929263904921</v>
      </c>
      <c r="AJ280" s="16">
        <v>1.1892926390492098</v>
      </c>
      <c r="AK280" s="16">
        <v>5.18929263904921</v>
      </c>
      <c r="AL280" s="16">
        <v>9.18929263904921</v>
      </c>
      <c r="AM280" s="16">
        <v>2.18929263904921</v>
      </c>
      <c r="AN280" s="16">
        <v>1.1892926390492098</v>
      </c>
      <c r="AO280" s="16">
        <v>1.1892926390492098</v>
      </c>
      <c r="AP280" s="17">
        <v>1.1892926390492098</v>
      </c>
      <c r="AQ280" s="37">
        <v>9.18929263904921</v>
      </c>
    </row>
    <row r="281" spans="1:43" x14ac:dyDescent="0.25">
      <c r="A281">
        <v>2513</v>
      </c>
      <c r="B281" t="s">
        <v>609</v>
      </c>
      <c r="C281">
        <v>1</v>
      </c>
      <c r="D281" s="15">
        <v>-9.264404296875</v>
      </c>
      <c r="E281" s="15">
        <v>-15.11572265625</v>
      </c>
      <c r="F281" s="15">
        <v>-28.197387695312955</v>
      </c>
      <c r="G281" s="15">
        <v>-1.02294921875</v>
      </c>
      <c r="H281" s="15">
        <v>-6.124755859375</v>
      </c>
      <c r="I281" s="15">
        <v>-15.163818359375</v>
      </c>
      <c r="J281" s="15">
        <v>-30.616455078125</v>
      </c>
      <c r="K281" s="15">
        <v>-29.685180664062045</v>
      </c>
      <c r="L281" s="15">
        <v>-6.003173828125</v>
      </c>
      <c r="M281" s="15">
        <v>-4.5440673828129547</v>
      </c>
      <c r="N281" s="15">
        <v>12.490600585937955</v>
      </c>
      <c r="O281" s="15">
        <v>-24.117065429687955</v>
      </c>
      <c r="P281" s="15">
        <v>-19.877563476562045</v>
      </c>
      <c r="Q281" s="15">
        <v>5.6187744140620453</v>
      </c>
      <c r="R281" s="15">
        <v>2.3897705078129547</v>
      </c>
      <c r="S281" s="15">
        <v>-11.998779296875</v>
      </c>
      <c r="T281" s="15">
        <v>-40.990966796875</v>
      </c>
      <c r="U281" s="15">
        <v>-4.7601318359379547</v>
      </c>
      <c r="V281" s="15">
        <v>21.886596679687955</v>
      </c>
      <c r="W281" s="36">
        <v>-28.098510742187955</v>
      </c>
      <c r="X281" s="18">
        <v>1.0781455292179687</v>
      </c>
      <c r="Y281" s="18">
        <v>1.3734167959662194</v>
      </c>
      <c r="Z281" s="18">
        <v>-0.11770310111244631</v>
      </c>
      <c r="AA281" s="18">
        <v>0.90098276916901832</v>
      </c>
      <c r="AB281" s="18">
        <v>1.1962540359172689</v>
      </c>
      <c r="AC281" s="18">
        <v>2.4324710493158692</v>
      </c>
      <c r="AD281" s="18">
        <v>1.5801066826899948</v>
      </c>
      <c r="AE281" s="18">
        <v>-0.41989331731000523</v>
      </c>
      <c r="AF281" s="18">
        <v>2.580106682689995</v>
      </c>
      <c r="AG281" s="18">
        <v>2.580106682689995</v>
      </c>
      <c r="AH281" s="18">
        <v>1.5801066826899948</v>
      </c>
      <c r="AI281" s="18">
        <v>1.5801066826899948</v>
      </c>
      <c r="AJ281" s="18">
        <v>1.5801066826899948</v>
      </c>
      <c r="AK281" s="18">
        <v>10.580106682689994</v>
      </c>
      <c r="AL281" s="18">
        <v>2.580106682689995</v>
      </c>
      <c r="AM281" s="18">
        <v>-0.41989331731000523</v>
      </c>
      <c r="AN281" s="18">
        <v>1.5801066826899948</v>
      </c>
      <c r="AO281" s="18">
        <v>1.5801066826899948</v>
      </c>
      <c r="AP281" s="19">
        <v>-14.419893317310006</v>
      </c>
      <c r="AQ281" s="37">
        <v>3.580106682689995</v>
      </c>
    </row>
    <row r="282" spans="1:43" x14ac:dyDescent="0.25">
      <c r="A282">
        <v>2514</v>
      </c>
      <c r="B282" t="s">
        <v>610</v>
      </c>
      <c r="C282">
        <v>1</v>
      </c>
      <c r="D282" s="15">
        <v>-23.556640625</v>
      </c>
      <c r="E282" s="15">
        <v>-12.947265625</v>
      </c>
      <c r="F282" s="15">
        <v>-32.2041015625</v>
      </c>
      <c r="G282" s="15">
        <v>-29.9736328125</v>
      </c>
      <c r="H282" s="15">
        <v>-36.2548828125</v>
      </c>
      <c r="I282" s="15">
        <v>-46.9365234375</v>
      </c>
      <c r="J282" s="15">
        <v>26.6591796875</v>
      </c>
      <c r="K282" s="15">
        <v>-13.654296875</v>
      </c>
      <c r="L282" s="15">
        <v>3.96484375</v>
      </c>
      <c r="M282" s="15">
        <v>2.341796875</v>
      </c>
      <c r="N282" s="15">
        <v>24.126953125</v>
      </c>
      <c r="O282" s="15">
        <v>-8.5400390625</v>
      </c>
      <c r="P282" s="15">
        <v>-47.0595703125</v>
      </c>
      <c r="Q282" s="15">
        <v>-36.9111328125</v>
      </c>
      <c r="R282" s="15">
        <v>-25.03125</v>
      </c>
      <c r="S282" s="15">
        <v>-19.017578125</v>
      </c>
      <c r="T282" s="15">
        <v>-29.4697265625</v>
      </c>
      <c r="U282" s="15">
        <v>-71.1728515625</v>
      </c>
      <c r="V282" s="15">
        <v>-25.55078125</v>
      </c>
      <c r="W282" s="36">
        <v>-17.1162109375</v>
      </c>
      <c r="X282" s="16">
        <v>1.9326996251807431</v>
      </c>
      <c r="Y282" s="16">
        <v>28.259694510492487</v>
      </c>
      <c r="Z282" s="16">
        <v>-3.4416296603318255</v>
      </c>
      <c r="AA282" s="16">
        <v>1.136502693993696</v>
      </c>
      <c r="AB282" s="16">
        <v>1.463497579305441</v>
      </c>
      <c r="AC282" s="16">
        <v>2.5250934875548365</v>
      </c>
      <c r="AD282" s="16">
        <v>4.1885909302107089</v>
      </c>
      <c r="AE282" s="16">
        <v>27.188590930210708</v>
      </c>
      <c r="AF282" s="16">
        <v>0.18859093021070894</v>
      </c>
      <c r="AG282" s="16">
        <v>44.188590930210708</v>
      </c>
      <c r="AH282" s="16">
        <v>4.1885909302107089</v>
      </c>
      <c r="AI282" s="16">
        <v>1.1885909302107089</v>
      </c>
      <c r="AJ282" s="16">
        <v>58.188590930210708</v>
      </c>
      <c r="AK282" s="16">
        <v>16.188590930210708</v>
      </c>
      <c r="AL282" s="16">
        <v>5.1885909302107089</v>
      </c>
      <c r="AM282" s="16">
        <v>5.1885909302107089</v>
      </c>
      <c r="AN282" s="16">
        <v>33.188590930210708</v>
      </c>
      <c r="AO282" s="16">
        <v>9.1885909302107081</v>
      </c>
      <c r="AP282" s="17">
        <v>6.1885909302107089</v>
      </c>
      <c r="AQ282" s="37">
        <v>-6.8114090697892911</v>
      </c>
    </row>
    <row r="283" spans="1:43" x14ac:dyDescent="0.25">
      <c r="A283">
        <v>2518</v>
      </c>
      <c r="B283" t="s">
        <v>611</v>
      </c>
      <c r="C283">
        <v>1</v>
      </c>
      <c r="D283" s="15">
        <v>-28.29541015625</v>
      </c>
      <c r="E283" s="15">
        <v>-19.650634765625</v>
      </c>
      <c r="F283" s="15">
        <v>-51.4580078125</v>
      </c>
      <c r="G283" s="15">
        <v>-11.735595703125</v>
      </c>
      <c r="H283" s="15">
        <v>-46.782470703125</v>
      </c>
      <c r="I283" s="15">
        <v>17.988525390625</v>
      </c>
      <c r="J283" s="15">
        <v>6.196044921875</v>
      </c>
      <c r="K283" s="15">
        <v>-22.241943359375</v>
      </c>
      <c r="L283" s="15">
        <v>-1.061279296875</v>
      </c>
      <c r="M283" s="15">
        <v>-18.56787109375</v>
      </c>
      <c r="N283" s="15">
        <v>-23.308349609375</v>
      </c>
      <c r="O283" s="15">
        <v>-15.1767578125</v>
      </c>
      <c r="P283" s="15">
        <v>-1.43310546875</v>
      </c>
      <c r="Q283" s="15">
        <v>-40.82763671875</v>
      </c>
      <c r="R283" s="15">
        <v>8.59228515625</v>
      </c>
      <c r="S283" s="15">
        <v>-4.66552734375</v>
      </c>
      <c r="T283" s="15">
        <v>-24.96728515625</v>
      </c>
      <c r="U283" s="15">
        <v>-15.264404296875</v>
      </c>
      <c r="V283" s="15">
        <v>1.839599609375</v>
      </c>
      <c r="W283" s="36">
        <v>-18.91943359375</v>
      </c>
      <c r="X283" s="18">
        <v>4.2324444981652167</v>
      </c>
      <c r="Y283" s="18">
        <v>3.6260872230702974</v>
      </c>
      <c r="Z283" s="18">
        <v>1.6381914622996425</v>
      </c>
      <c r="AA283" s="18">
        <v>0.99625886322216917</v>
      </c>
      <c r="AB283" s="18">
        <v>3.3899015881272492</v>
      </c>
      <c r="AC283" s="18">
        <v>4.7048157680513132</v>
      </c>
      <c r="AD283" s="18">
        <v>2.9016371305038535</v>
      </c>
      <c r="AE283" s="18">
        <v>2.9016371305038535</v>
      </c>
      <c r="AF283" s="18">
        <v>2.9016371305038535</v>
      </c>
      <c r="AG283" s="18">
        <v>2.9016371305038535</v>
      </c>
      <c r="AH283" s="18">
        <v>4.901637130503854</v>
      </c>
      <c r="AI283" s="18">
        <v>3.9016371305038535</v>
      </c>
      <c r="AJ283" s="18">
        <v>15.901637130503854</v>
      </c>
      <c r="AK283" s="18">
        <v>7.901637130503854</v>
      </c>
      <c r="AL283" s="18">
        <v>6.901637130503854</v>
      </c>
      <c r="AM283" s="18">
        <v>3.9016371305038535</v>
      </c>
      <c r="AN283" s="18">
        <v>5.901637130503854</v>
      </c>
      <c r="AO283" s="18">
        <v>2.9016371305038535</v>
      </c>
      <c r="AP283" s="19">
        <v>-14.098362869496146</v>
      </c>
      <c r="AQ283" s="37">
        <v>4.901637130503854</v>
      </c>
    </row>
    <row r="284" spans="1:43" x14ac:dyDescent="0.25">
      <c r="A284">
        <v>2521</v>
      </c>
      <c r="B284" t="s">
        <v>612</v>
      </c>
      <c r="C284">
        <v>1</v>
      </c>
      <c r="D284" s="15">
        <v>-45.082275390625</v>
      </c>
      <c r="E284" s="15">
        <v>-71.103759765625</v>
      </c>
      <c r="F284" s="15">
        <v>-21.9873046875</v>
      </c>
      <c r="G284" s="15">
        <v>-60.255615234375</v>
      </c>
      <c r="H284" s="15">
        <v>15.25830078125</v>
      </c>
      <c r="I284" s="15">
        <v>-3.94091796875</v>
      </c>
      <c r="J284" s="15">
        <v>17.078857421875</v>
      </c>
      <c r="K284" s="15">
        <v>2.5927734375</v>
      </c>
      <c r="L284" s="15">
        <v>0.88818359375</v>
      </c>
      <c r="M284" s="15">
        <v>-28.69287109375</v>
      </c>
      <c r="N284" s="15">
        <v>-36.588623046875</v>
      </c>
      <c r="O284" s="15">
        <v>-2.57958984375</v>
      </c>
      <c r="P284" s="15">
        <v>-26.113525390625</v>
      </c>
      <c r="Q284" s="15">
        <v>7.929443359375</v>
      </c>
      <c r="R284" s="15">
        <v>-25.29345703125</v>
      </c>
      <c r="S284" s="15">
        <v>16.108154296875</v>
      </c>
      <c r="T284" s="15">
        <v>-34.4375</v>
      </c>
      <c r="U284" s="15">
        <v>-7.8828125</v>
      </c>
      <c r="V284" s="15">
        <v>-7.940673828125</v>
      </c>
      <c r="W284" s="36">
        <v>-76.287353515625</v>
      </c>
      <c r="X284" s="16">
        <v>2.3075581549737496</v>
      </c>
      <c r="Y284" s="16">
        <v>2.8243613179220692</v>
      </c>
      <c r="Z284" s="16">
        <v>0.21450534503305496</v>
      </c>
      <c r="AA284" s="16">
        <v>3.9974762572047577</v>
      </c>
      <c r="AB284" s="16">
        <v>5.5142794201530769</v>
      </c>
      <c r="AC284" s="16">
        <v>2.9277219505117333</v>
      </c>
      <c r="AD284" s="16">
        <v>40.186123531985892</v>
      </c>
      <c r="AE284" s="16">
        <v>42.186123531985892</v>
      </c>
      <c r="AF284" s="16">
        <v>12.186123531985892</v>
      </c>
      <c r="AG284" s="16">
        <v>17.186123531985892</v>
      </c>
      <c r="AH284" s="16">
        <v>6.1861235319858929</v>
      </c>
      <c r="AI284" s="16">
        <v>3.1861235319858929</v>
      </c>
      <c r="AJ284" s="16">
        <v>34.186123531985892</v>
      </c>
      <c r="AK284" s="16">
        <v>2.1861235319858929</v>
      </c>
      <c r="AL284" s="16">
        <v>10.186123531985892</v>
      </c>
      <c r="AM284" s="16">
        <v>3.1861235319858929</v>
      </c>
      <c r="AN284" s="16">
        <v>5.1861235319858929</v>
      </c>
      <c r="AO284" s="16">
        <v>14.186123531985892</v>
      </c>
      <c r="AP284" s="17">
        <v>3.1861235319858929</v>
      </c>
      <c r="AQ284" s="37">
        <v>9.186123531985892</v>
      </c>
    </row>
    <row r="285" spans="1:43" x14ac:dyDescent="0.25">
      <c r="A285">
        <v>2523</v>
      </c>
      <c r="B285" t="s">
        <v>613</v>
      </c>
      <c r="C285">
        <v>1</v>
      </c>
      <c r="D285" s="15">
        <v>-16.8251953125</v>
      </c>
      <c r="E285" s="15">
        <v>-5.4755859375</v>
      </c>
      <c r="F285" s="15">
        <v>-15.8232421875</v>
      </c>
      <c r="G285" s="15">
        <v>-22.18359375</v>
      </c>
      <c r="H285" s="15">
        <v>24.361328125</v>
      </c>
      <c r="I285" s="15">
        <v>29.056640625</v>
      </c>
      <c r="J285" s="15">
        <v>26.47265625</v>
      </c>
      <c r="K285" s="15">
        <v>51.228515625</v>
      </c>
      <c r="L285" s="15">
        <v>2.5068359375</v>
      </c>
      <c r="M285" s="15">
        <v>-33.634765625</v>
      </c>
      <c r="N285" s="15">
        <v>-80.0849609375</v>
      </c>
      <c r="O285" s="15">
        <v>-70.3056640625</v>
      </c>
      <c r="P285" s="15">
        <v>-104.681640625</v>
      </c>
      <c r="Q285" s="15">
        <v>-39.201171875</v>
      </c>
      <c r="R285" s="15">
        <v>-47.4130859375</v>
      </c>
      <c r="S285" s="15">
        <v>-38.115234375</v>
      </c>
      <c r="T285" s="15">
        <v>-9.1005859375</v>
      </c>
      <c r="U285" s="15">
        <v>-45.1015625</v>
      </c>
      <c r="V285" s="15">
        <v>-34.193359375</v>
      </c>
      <c r="W285" s="36">
        <v>-48.771484375</v>
      </c>
      <c r="X285" s="18">
        <v>41.93475510252609</v>
      </c>
      <c r="Y285" s="18">
        <v>3.4136217127115343</v>
      </c>
      <c r="Z285" s="18">
        <v>0.94534533127502884</v>
      </c>
      <c r="AA285" s="18">
        <v>7.0474351364148209</v>
      </c>
      <c r="AB285" s="18">
        <v>55.526301746600268</v>
      </c>
      <c r="AC285" s="18">
        <v>56.709395034748624</v>
      </c>
      <c r="AD285" s="18">
        <v>113.44882833984134</v>
      </c>
      <c r="AE285" s="18">
        <v>58.448828339841349</v>
      </c>
      <c r="AF285" s="18">
        <v>107.44882833984134</v>
      </c>
      <c r="AG285" s="18">
        <v>23.448828339841349</v>
      </c>
      <c r="AH285" s="18">
        <v>34.448828339841349</v>
      </c>
      <c r="AI285" s="18">
        <v>147.44882833984136</v>
      </c>
      <c r="AJ285" s="18">
        <v>311.44882833984133</v>
      </c>
      <c r="AK285" s="18">
        <v>296.44882833984133</v>
      </c>
      <c r="AL285" s="18">
        <v>90.448828339841342</v>
      </c>
      <c r="AM285" s="18">
        <v>113.44882833984134</v>
      </c>
      <c r="AN285" s="18">
        <v>60.448828339841349</v>
      </c>
      <c r="AO285" s="18">
        <v>-7.5511716601586532</v>
      </c>
      <c r="AP285" s="19">
        <v>-75.551171660158658</v>
      </c>
      <c r="AQ285" s="37">
        <v>-80.551171660158658</v>
      </c>
    </row>
    <row r="286" spans="1:43" x14ac:dyDescent="0.25">
      <c r="A286">
        <v>2560</v>
      </c>
      <c r="B286" t="s">
        <v>614</v>
      </c>
      <c r="C286">
        <v>1</v>
      </c>
      <c r="D286" s="15">
        <v>4.9443359375</v>
      </c>
      <c r="E286" s="15">
        <v>-31.66064453125</v>
      </c>
      <c r="F286" s="15">
        <v>-25.74609375</v>
      </c>
      <c r="G286" s="15">
        <v>12.734375</v>
      </c>
      <c r="H286" s="15">
        <v>-4.22119140625</v>
      </c>
      <c r="I286" s="15">
        <v>-29.517822265625</v>
      </c>
      <c r="J286" s="15">
        <v>-2.84912109375</v>
      </c>
      <c r="K286" s="15">
        <v>-12.766357421875</v>
      </c>
      <c r="L286" s="15">
        <v>24.749267578125</v>
      </c>
      <c r="M286" s="15">
        <v>7.029052734375</v>
      </c>
      <c r="N286" s="15">
        <v>0.28466796875</v>
      </c>
      <c r="O286" s="15">
        <v>19.08984375</v>
      </c>
      <c r="P286" s="15">
        <v>-45.68017578125</v>
      </c>
      <c r="Q286" s="15">
        <v>-27.889404296875</v>
      </c>
      <c r="R286" s="15">
        <v>15.8076171875</v>
      </c>
      <c r="S286" s="15">
        <v>-1.242431640625</v>
      </c>
      <c r="T286" s="15">
        <v>-46.1318359375</v>
      </c>
      <c r="U286" s="15">
        <v>-29.11279296875</v>
      </c>
      <c r="V286" s="15">
        <v>4.835693359375</v>
      </c>
      <c r="W286" s="36">
        <v>51.442138671875</v>
      </c>
      <c r="X286" s="16">
        <v>3.4228836836659688</v>
      </c>
      <c r="Y286" s="16">
        <v>3.0772813742116396</v>
      </c>
      <c r="Z286" s="16">
        <v>-1.2274269630440007</v>
      </c>
      <c r="AA286" s="16">
        <v>-0.96975493066143437</v>
      </c>
      <c r="AB286" s="16">
        <v>3.6846427598842366</v>
      </c>
      <c r="AC286" s="16">
        <v>6.2081609123207739</v>
      </c>
      <c r="AD286" s="16">
        <v>1.5353597575936095</v>
      </c>
      <c r="AE286" s="16">
        <v>4.5353597575936098</v>
      </c>
      <c r="AF286" s="16">
        <v>1.5353597575936095</v>
      </c>
      <c r="AG286" s="16">
        <v>7.5353597575936098</v>
      </c>
      <c r="AH286" s="16">
        <v>14.535359757593609</v>
      </c>
      <c r="AI286" s="16">
        <v>32.535359757593611</v>
      </c>
      <c r="AJ286" s="16">
        <v>0.53535975759360954</v>
      </c>
      <c r="AK286" s="16">
        <v>10.535359757593609</v>
      </c>
      <c r="AL286" s="16">
        <v>4.5353597575936098</v>
      </c>
      <c r="AM286" s="16">
        <v>8.5353597575936089</v>
      </c>
      <c r="AN286" s="16">
        <v>4.5353597575936098</v>
      </c>
      <c r="AO286" s="16">
        <v>7.5353597575936098</v>
      </c>
      <c r="AP286" s="17">
        <v>3.5353597575936098</v>
      </c>
      <c r="AQ286" s="37">
        <v>4.5353597575936098</v>
      </c>
    </row>
    <row r="287" spans="1:43" x14ac:dyDescent="0.25">
      <c r="A287">
        <v>2580</v>
      </c>
      <c r="B287" t="s">
        <v>615</v>
      </c>
      <c r="C287">
        <v>0</v>
      </c>
      <c r="D287" s="15">
        <v>312.234375</v>
      </c>
      <c r="E287" s="15">
        <v>26.15625</v>
      </c>
      <c r="F287" s="15">
        <v>207.33984375</v>
      </c>
      <c r="G287" s="15">
        <v>425.72265625</v>
      </c>
      <c r="H287" s="15">
        <v>307.16015625</v>
      </c>
      <c r="I287" s="15">
        <v>287.0078125</v>
      </c>
      <c r="J287" s="15">
        <v>394.44921875</v>
      </c>
      <c r="K287" s="15">
        <v>412.81640625</v>
      </c>
      <c r="L287" s="15">
        <v>401.44140625</v>
      </c>
      <c r="M287" s="15">
        <v>217.96875</v>
      </c>
      <c r="N287" s="15">
        <v>416.78125</v>
      </c>
      <c r="O287" s="15">
        <v>306.67578125</v>
      </c>
      <c r="P287" s="15">
        <v>226.1015625</v>
      </c>
      <c r="Q287" s="15">
        <v>234.3671875</v>
      </c>
      <c r="R287" s="15">
        <v>261.0390625</v>
      </c>
      <c r="S287" s="15">
        <v>189.77734375</v>
      </c>
      <c r="T287" s="15">
        <v>309.77734375</v>
      </c>
      <c r="U287" s="15">
        <v>197.765625</v>
      </c>
      <c r="V287" s="15">
        <v>312.06640625</v>
      </c>
      <c r="W287" s="36">
        <v>509.19140625</v>
      </c>
      <c r="X287" s="18">
        <v>386.70046126329663</v>
      </c>
      <c r="Y287" s="18">
        <v>526.75901346135743</v>
      </c>
      <c r="Z287" s="18">
        <v>160.16332486115033</v>
      </c>
      <c r="AA287" s="18">
        <v>23.065329944460132</v>
      </c>
      <c r="AB287" s="18">
        <v>16.123882142520944</v>
      </c>
      <c r="AC287" s="18">
        <v>24.970723900969595</v>
      </c>
      <c r="AD287" s="18">
        <v>280</v>
      </c>
      <c r="AE287" s="18">
        <v>69</v>
      </c>
      <c r="AF287" s="18">
        <v>583</v>
      </c>
      <c r="AG287" s="18">
        <v>164</v>
      </c>
      <c r="AH287" s="18">
        <v>308</v>
      </c>
      <c r="AI287" s="18">
        <v>486</v>
      </c>
      <c r="AJ287" s="18">
        <v>387</v>
      </c>
      <c r="AK287" s="18">
        <v>650</v>
      </c>
      <c r="AL287" s="18">
        <v>254</v>
      </c>
      <c r="AM287" s="18">
        <v>689</v>
      </c>
      <c r="AN287" s="18">
        <v>357</v>
      </c>
      <c r="AO287" s="18">
        <v>396</v>
      </c>
      <c r="AP287" s="19">
        <v>185</v>
      </c>
      <c r="AQ287" s="37">
        <v>121</v>
      </c>
    </row>
    <row r="288" spans="1:43" x14ac:dyDescent="0.25">
      <c r="A288">
        <v>2581</v>
      </c>
      <c r="B288" t="s">
        <v>616</v>
      </c>
      <c r="C288">
        <v>0</v>
      </c>
      <c r="D288" s="15">
        <v>85.671875</v>
      </c>
      <c r="E288" s="15">
        <v>78.306640625</v>
      </c>
      <c r="F288" s="15">
        <v>52.3359375</v>
      </c>
      <c r="G288" s="15">
        <v>114.6875</v>
      </c>
      <c r="H288" s="15">
        <v>119.646484375</v>
      </c>
      <c r="I288" s="15">
        <v>147.419921875</v>
      </c>
      <c r="J288" s="15">
        <v>209.646484375</v>
      </c>
      <c r="K288" s="15">
        <v>179.392578125</v>
      </c>
      <c r="L288" s="15">
        <v>205.203125</v>
      </c>
      <c r="M288" s="15">
        <v>65.818359375</v>
      </c>
      <c r="N288" s="15">
        <v>164.79296875</v>
      </c>
      <c r="O288" s="15">
        <v>133.033203125</v>
      </c>
      <c r="P288" s="15">
        <v>20.908203125</v>
      </c>
      <c r="Q288" s="15">
        <v>82.134765625</v>
      </c>
      <c r="R288" s="15">
        <v>2.962890625</v>
      </c>
      <c r="S288" s="15">
        <v>94.24609375</v>
      </c>
      <c r="T288" s="15">
        <v>62.8125</v>
      </c>
      <c r="U288" s="15">
        <v>65.248046875</v>
      </c>
      <c r="V288" s="15">
        <v>89.484375</v>
      </c>
      <c r="W288" s="36">
        <v>-64.666015625</v>
      </c>
      <c r="X288" s="16">
        <v>126.60778499482255</v>
      </c>
      <c r="Y288" s="16">
        <v>45.779676174338697</v>
      </c>
      <c r="Z288" s="16">
        <v>195.76162571778218</v>
      </c>
      <c r="AA288" s="16">
        <v>24.704650287112869</v>
      </c>
      <c r="AB288" s="16">
        <v>49.876541466629014</v>
      </c>
      <c r="AC288" s="16">
        <v>35.414054410241931</v>
      </c>
      <c r="AD288" s="16">
        <v>42</v>
      </c>
      <c r="AE288" s="16">
        <v>22</v>
      </c>
      <c r="AF288" s="16">
        <v>150</v>
      </c>
      <c r="AG288" s="16">
        <v>11</v>
      </c>
      <c r="AH288" s="16">
        <v>112</v>
      </c>
      <c r="AI288" s="16">
        <v>138</v>
      </c>
      <c r="AJ288" s="16">
        <v>194</v>
      </c>
      <c r="AK288" s="16">
        <v>60</v>
      </c>
      <c r="AL288" s="16">
        <v>44</v>
      </c>
      <c r="AM288" s="16">
        <v>137</v>
      </c>
      <c r="AN288" s="16">
        <v>60</v>
      </c>
      <c r="AO288" s="16">
        <v>51</v>
      </c>
      <c r="AP288" s="17">
        <v>29</v>
      </c>
      <c r="AQ288" s="37">
        <v>104</v>
      </c>
    </row>
    <row r="289" spans="1:43" x14ac:dyDescent="0.25">
      <c r="A289">
        <v>2582</v>
      </c>
      <c r="B289" t="s">
        <v>617</v>
      </c>
      <c r="C289">
        <v>1</v>
      </c>
      <c r="D289" s="15">
        <v>-22.8505859375</v>
      </c>
      <c r="E289" s="15">
        <v>-34.3818359375</v>
      </c>
      <c r="F289" s="15">
        <v>-71.2490234375</v>
      </c>
      <c r="G289" s="15">
        <v>17.0166015625</v>
      </c>
      <c r="H289" s="15">
        <v>134.5732421875</v>
      </c>
      <c r="I289" s="15">
        <v>159.5341796875</v>
      </c>
      <c r="J289" s="15">
        <v>101.94140625</v>
      </c>
      <c r="K289" s="15">
        <v>198.4775390625</v>
      </c>
      <c r="L289" s="15">
        <v>153.1591796875</v>
      </c>
      <c r="M289" s="15">
        <v>62.5029296875</v>
      </c>
      <c r="N289" s="15">
        <v>46.388671875</v>
      </c>
      <c r="O289" s="15">
        <v>66.8720703125</v>
      </c>
      <c r="P289" s="15">
        <v>-38.248046875</v>
      </c>
      <c r="Q289" s="15">
        <v>34.533203125</v>
      </c>
      <c r="R289" s="15">
        <v>-1.3505859375</v>
      </c>
      <c r="S289" s="15">
        <v>91.8271484375</v>
      </c>
      <c r="T289" s="15">
        <v>-5.67578125</v>
      </c>
      <c r="U289" s="15">
        <v>-19.181640625</v>
      </c>
      <c r="V289" s="15">
        <v>93.5673828125</v>
      </c>
      <c r="W289" s="36">
        <v>440.7001953125</v>
      </c>
      <c r="X289" s="18">
        <v>32.057298120988598</v>
      </c>
      <c r="Y289" s="18">
        <v>29.343375500259992</v>
      </c>
      <c r="Z289" s="18">
        <v>8.7986847349394566</v>
      </c>
      <c r="AA289" s="18">
        <v>13.685651693425765</v>
      </c>
      <c r="AB289" s="18">
        <v>25.971729072697158</v>
      </c>
      <c r="AC289" s="18">
        <v>25.800590976114272</v>
      </c>
      <c r="AD289" s="18">
        <v>32.943629665749967</v>
      </c>
      <c r="AE289" s="18">
        <v>102.94362966574997</v>
      </c>
      <c r="AF289" s="18">
        <v>28.943629665749967</v>
      </c>
      <c r="AG289" s="18">
        <v>11.943629665749967</v>
      </c>
      <c r="AH289" s="18">
        <v>56.943629665749967</v>
      </c>
      <c r="AI289" s="18">
        <v>71.943629665749967</v>
      </c>
      <c r="AJ289" s="18">
        <v>135.94362966574997</v>
      </c>
      <c r="AK289" s="18">
        <v>200.94362966574997</v>
      </c>
      <c r="AL289" s="18">
        <v>108.94362966574997</v>
      </c>
      <c r="AM289" s="18">
        <v>72.943629665749967</v>
      </c>
      <c r="AN289" s="18">
        <v>135.94362966574997</v>
      </c>
      <c r="AO289" s="18">
        <v>258.94362966575</v>
      </c>
      <c r="AP289" s="19">
        <v>1012.94362966575</v>
      </c>
      <c r="AQ289" s="37">
        <v>1484.94362966575</v>
      </c>
    </row>
    <row r="290" spans="1:43" x14ac:dyDescent="0.25">
      <c r="A290">
        <v>2583</v>
      </c>
      <c r="B290" t="s">
        <v>618</v>
      </c>
      <c r="C290">
        <v>1</v>
      </c>
      <c r="D290" s="15">
        <v>27.24951171875</v>
      </c>
      <c r="E290" s="15">
        <v>27.98681640625</v>
      </c>
      <c r="F290" s="15">
        <v>-3.19384765625</v>
      </c>
      <c r="G290" s="15">
        <v>-10.05712890625</v>
      </c>
      <c r="H290" s="15">
        <v>6.6787109375</v>
      </c>
      <c r="I290" s="15">
        <v>-12.76171875</v>
      </c>
      <c r="J290" s="15">
        <v>-33.32177734375</v>
      </c>
      <c r="K290" s="15">
        <v>27.17529296875</v>
      </c>
      <c r="L290" s="15">
        <v>-21.853515625</v>
      </c>
      <c r="M290" s="15">
        <v>15.2353515625</v>
      </c>
      <c r="N290" s="15">
        <v>11.87109375</v>
      </c>
      <c r="O290" s="15">
        <v>5.07666015625</v>
      </c>
      <c r="P290" s="15">
        <v>-0.99609375</v>
      </c>
      <c r="Q290" s="15">
        <v>-27.92578125</v>
      </c>
      <c r="R290" s="15">
        <v>-4.478515625</v>
      </c>
      <c r="S290" s="15">
        <v>-56.90869140625</v>
      </c>
      <c r="T290" s="15">
        <v>-20.533203125</v>
      </c>
      <c r="U290" s="15">
        <v>-58.283203125</v>
      </c>
      <c r="V290" s="15">
        <v>10.93994140625</v>
      </c>
      <c r="W290" s="36">
        <v>-25.48046875</v>
      </c>
      <c r="X290" s="16">
        <v>88.642411120524642</v>
      </c>
      <c r="Y290" s="16">
        <v>75.440992814333683</v>
      </c>
      <c r="Z290" s="16">
        <v>64.408155260598079</v>
      </c>
      <c r="AA290" s="16">
        <v>9.1632621042392284</v>
      </c>
      <c r="AB290" s="16">
        <v>1.9618437980482599</v>
      </c>
      <c r="AC290" s="16">
        <v>7.6007091530954849</v>
      </c>
      <c r="AD290" s="16">
        <v>15</v>
      </c>
      <c r="AE290" s="16">
        <v>3</v>
      </c>
      <c r="AF290" s="16">
        <v>2</v>
      </c>
      <c r="AG290" s="16">
        <v>3</v>
      </c>
      <c r="AH290" s="16">
        <v>4</v>
      </c>
      <c r="AI290" s="16">
        <v>3</v>
      </c>
      <c r="AJ290" s="16">
        <v>1</v>
      </c>
      <c r="AK290" s="16">
        <v>3</v>
      </c>
      <c r="AL290" s="16">
        <v>14</v>
      </c>
      <c r="AM290" s="16">
        <v>2</v>
      </c>
      <c r="AN290" s="16">
        <v>1</v>
      </c>
      <c r="AO290" s="16">
        <v>80</v>
      </c>
      <c r="AP290" s="17">
        <v>6</v>
      </c>
      <c r="AQ290" s="37">
        <v>-30</v>
      </c>
    </row>
    <row r="291" spans="1:43" x14ac:dyDescent="0.25">
      <c r="A291">
        <v>2584</v>
      </c>
      <c r="B291" t="s">
        <v>619</v>
      </c>
      <c r="C291">
        <v>0</v>
      </c>
      <c r="D291" s="15">
        <v>107.11328125</v>
      </c>
      <c r="E291" s="15">
        <v>-11.83203125</v>
      </c>
      <c r="F291" s="15">
        <v>60.08203125</v>
      </c>
      <c r="G291" s="15">
        <v>-0.9892578125</v>
      </c>
      <c r="H291" s="15">
        <v>40.9345703125</v>
      </c>
      <c r="I291" s="15">
        <v>60.01171875</v>
      </c>
      <c r="J291" s="15">
        <v>95.341796875</v>
      </c>
      <c r="K291" s="15">
        <v>110.0693359375</v>
      </c>
      <c r="L291" s="15">
        <v>84.5478515625</v>
      </c>
      <c r="M291" s="15">
        <v>22.8173828125</v>
      </c>
      <c r="N291" s="15">
        <v>30.74609375</v>
      </c>
      <c r="O291" s="15">
        <v>-39.0537109375</v>
      </c>
      <c r="P291" s="15">
        <v>-17.4267578125</v>
      </c>
      <c r="Q291" s="15">
        <v>-46.6044921875</v>
      </c>
      <c r="R291" s="15">
        <v>-48.7060546875</v>
      </c>
      <c r="S291" s="15">
        <v>-38.9775390625</v>
      </c>
      <c r="T291" s="15">
        <v>-14.173828125</v>
      </c>
      <c r="U291" s="15">
        <v>62.8056640625</v>
      </c>
      <c r="V291" s="15">
        <v>57.7490234375</v>
      </c>
      <c r="W291" s="36">
        <v>-15.0673828125</v>
      </c>
      <c r="X291" s="20">
        <v>8.9112470009661049</v>
      </c>
      <c r="Y291" s="20">
        <v>7.7354335145059068</v>
      </c>
      <c r="Z291" s="20">
        <v>-4.4767083788701001</v>
      </c>
      <c r="AA291" s="20">
        <v>-1.1832649071577785</v>
      </c>
      <c r="AB291" s="20">
        <v>3.640921606382026</v>
      </c>
      <c r="AC291" s="20">
        <v>5.1002708172138682</v>
      </c>
      <c r="AD291" s="20">
        <v>12.01236407398377</v>
      </c>
      <c r="AE291" s="20">
        <v>16.012364073983768</v>
      </c>
      <c r="AF291" s="20">
        <v>-40.987635926016232</v>
      </c>
      <c r="AG291" s="20">
        <v>90.012364073983775</v>
      </c>
      <c r="AH291" s="20">
        <v>249.01236407398378</v>
      </c>
      <c r="AI291" s="20">
        <v>8.01236407398377</v>
      </c>
      <c r="AJ291" s="20">
        <v>6.01236407398377</v>
      </c>
      <c r="AK291" s="20">
        <v>122.01236407398378</v>
      </c>
      <c r="AL291" s="20">
        <v>222.01236407398378</v>
      </c>
      <c r="AM291" s="20">
        <v>191.01236407398378</v>
      </c>
      <c r="AN291" s="20">
        <v>407.01236407398375</v>
      </c>
      <c r="AO291" s="20">
        <v>330.01236407398375</v>
      </c>
      <c r="AP291" s="21">
        <v>164.01236407398378</v>
      </c>
      <c r="AQ291" s="37">
        <v>276.01236407398375</v>
      </c>
    </row>
  </sheetData>
  <phoneticPr fontId="12" type="noConversion"/>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FF3CA-0C85-4229-A0F0-9CB07CF5762D}">
  <sheetPr codeName="Blad6"/>
  <dimension ref="A1:T11"/>
  <sheetViews>
    <sheetView topLeftCell="P1" workbookViewId="0">
      <selection activeCell="B35" sqref="B35"/>
    </sheetView>
  </sheetViews>
  <sheetFormatPr defaultRowHeight="15" x14ac:dyDescent="0.25"/>
  <cols>
    <col min="1" max="20" width="38.7109375" bestFit="1" customWidth="1"/>
  </cols>
  <sheetData>
    <row r="1" spans="1:20" x14ac:dyDescent="0.25">
      <c r="A1" s="14" t="s">
        <v>630</v>
      </c>
      <c r="B1" t="s">
        <v>686</v>
      </c>
    </row>
    <row r="2" spans="1:20" x14ac:dyDescent="0.25">
      <c r="A2" s="14" t="s">
        <v>335</v>
      </c>
      <c r="B2" t="s">
        <v>476</v>
      </c>
    </row>
    <row r="4" spans="1:20" x14ac:dyDescent="0.25">
      <c r="A4" t="s">
        <v>688</v>
      </c>
      <c r="B4" t="s">
        <v>689</v>
      </c>
      <c r="C4" t="s">
        <v>690</v>
      </c>
      <c r="D4" t="s">
        <v>691</v>
      </c>
      <c r="E4" t="s">
        <v>692</v>
      </c>
      <c r="F4" t="s">
        <v>693</v>
      </c>
      <c r="G4" t="s">
        <v>694</v>
      </c>
      <c r="H4" t="s">
        <v>695</v>
      </c>
      <c r="I4" t="s">
        <v>696</v>
      </c>
      <c r="J4" t="s">
        <v>697</v>
      </c>
      <c r="K4" t="s">
        <v>698</v>
      </c>
      <c r="L4" t="s">
        <v>699</v>
      </c>
      <c r="M4" t="s">
        <v>700</v>
      </c>
      <c r="N4" t="s">
        <v>701</v>
      </c>
      <c r="O4" t="s">
        <v>702</v>
      </c>
      <c r="P4" t="s">
        <v>703</v>
      </c>
      <c r="Q4" t="s">
        <v>704</v>
      </c>
      <c r="R4" t="s">
        <v>705</v>
      </c>
      <c r="S4" t="s">
        <v>706</v>
      </c>
      <c r="T4" t="s">
        <v>736</v>
      </c>
    </row>
    <row r="5" spans="1:20" x14ac:dyDescent="0.25">
      <c r="A5" s="15">
        <v>157.828125</v>
      </c>
      <c r="B5" s="15">
        <v>145.6650390625</v>
      </c>
      <c r="C5" s="15">
        <v>147.58984375</v>
      </c>
      <c r="D5" s="15">
        <v>74.9228515625</v>
      </c>
      <c r="E5" s="15">
        <v>70.830078125</v>
      </c>
      <c r="F5" s="15">
        <v>112.0146484375</v>
      </c>
      <c r="G5" s="15">
        <v>173.0244140625</v>
      </c>
      <c r="H5" s="15">
        <v>145.9140625</v>
      </c>
      <c r="I5" s="15">
        <v>224.0966796875</v>
      </c>
      <c r="J5" s="15">
        <v>225.3916015625</v>
      </c>
      <c r="K5" s="15">
        <v>279.8046875</v>
      </c>
      <c r="L5" s="15">
        <v>245.3212890625</v>
      </c>
      <c r="M5" s="15">
        <v>303.306640625</v>
      </c>
      <c r="N5" s="15">
        <v>174.5126953125</v>
      </c>
      <c r="O5" s="15">
        <v>184.533203125</v>
      </c>
      <c r="P5" s="15">
        <v>94.146484375</v>
      </c>
      <c r="Q5" s="15">
        <v>136.501953125</v>
      </c>
      <c r="R5" s="15">
        <v>90.19921875</v>
      </c>
      <c r="S5" s="15">
        <v>111.2578125</v>
      </c>
      <c r="T5" s="36">
        <v>59.3603515625</v>
      </c>
    </row>
    <row r="7" spans="1:20" x14ac:dyDescent="0.25">
      <c r="A7" s="14" t="s">
        <v>630</v>
      </c>
      <c r="B7" t="s">
        <v>686</v>
      </c>
    </row>
    <row r="8" spans="1:20" x14ac:dyDescent="0.25">
      <c r="A8" s="14" t="s">
        <v>335</v>
      </c>
      <c r="B8" t="s">
        <v>476</v>
      </c>
    </row>
    <row r="10" spans="1:20" x14ac:dyDescent="0.25">
      <c r="A10" t="s">
        <v>707</v>
      </c>
      <c r="B10" t="s">
        <v>708</v>
      </c>
      <c r="C10" t="s">
        <v>709</v>
      </c>
      <c r="D10" t="s">
        <v>710</v>
      </c>
      <c r="E10" t="s">
        <v>711</v>
      </c>
      <c r="F10" t="s">
        <v>712</v>
      </c>
      <c r="G10" t="s">
        <v>713</v>
      </c>
      <c r="H10" t="s">
        <v>714</v>
      </c>
      <c r="I10" t="s">
        <v>715</v>
      </c>
      <c r="J10" t="s">
        <v>716</v>
      </c>
      <c r="K10" t="s">
        <v>717</v>
      </c>
      <c r="L10" t="s">
        <v>718</v>
      </c>
      <c r="M10" t="s">
        <v>719</v>
      </c>
      <c r="N10" t="s">
        <v>720</v>
      </c>
      <c r="O10" t="s">
        <v>721</v>
      </c>
      <c r="P10" t="s">
        <v>722</v>
      </c>
      <c r="Q10" t="s">
        <v>723</v>
      </c>
      <c r="R10" t="s">
        <v>724</v>
      </c>
      <c r="S10" t="s">
        <v>725</v>
      </c>
      <c r="T10" t="s">
        <v>735</v>
      </c>
    </row>
    <row r="11" spans="1:20" x14ac:dyDescent="0.25">
      <c r="A11" s="15">
        <v>147.68614551635525</v>
      </c>
      <c r="B11" s="15">
        <v>116.74121364327658</v>
      </c>
      <c r="C11" s="15">
        <v>119.69084548951679</v>
      </c>
      <c r="D11" s="15">
        <v>16.451981832820984</v>
      </c>
      <c r="E11" s="15">
        <v>44.908663638803496</v>
      </c>
      <c r="F11" s="15">
        <v>18.908663638803496</v>
      </c>
      <c r="G11" s="15">
        <v>157</v>
      </c>
      <c r="H11" s="15">
        <v>83</v>
      </c>
      <c r="I11" s="15">
        <v>126</v>
      </c>
      <c r="J11" s="15">
        <v>278</v>
      </c>
      <c r="K11" s="15">
        <v>220</v>
      </c>
      <c r="L11" s="15">
        <v>354</v>
      </c>
      <c r="M11" s="15">
        <v>173</v>
      </c>
      <c r="N11" s="15">
        <v>196</v>
      </c>
      <c r="O11" s="15">
        <v>99</v>
      </c>
      <c r="P11" s="15">
        <v>125</v>
      </c>
      <c r="Q11" s="15">
        <v>211</v>
      </c>
      <c r="R11" s="15">
        <v>48</v>
      </c>
      <c r="S11" s="15">
        <v>61</v>
      </c>
      <c r="T11" s="15">
        <v>118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Beskrivning</vt:lpstr>
      <vt:lpstr>Kommun</vt:lpstr>
      <vt:lpstr>Beräknat under-,överskott</vt:lpstr>
      <vt:lpstr>Län och riket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Jonsson Hans</cp:lastModifiedBy>
  <cp:lastPrinted>2026-05-11T06:45:33Z</cp:lastPrinted>
  <dcterms:created xsi:type="dcterms:W3CDTF">2026-05-11T06:24:45Z</dcterms:created>
  <dcterms:modified xsi:type="dcterms:W3CDTF">2026-05-18T10:48:02Z</dcterms:modified>
</cp:coreProperties>
</file>